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defaultThemeVersion="124226"/>
  <mc:AlternateContent xmlns:mc="http://schemas.openxmlformats.org/markup-compatibility/2006">
    <mc:Choice Requires="x15">
      <x15ac:absPath xmlns:x15ac="http://schemas.microsoft.com/office/spreadsheetml/2010/11/ac" url="C:\Users\hamako27\Downloads\"/>
    </mc:Choice>
  </mc:AlternateContent>
  <xr:revisionPtr revIDLastSave="0" documentId="13_ncr:1_{7D73BB56-2C8F-4D70-8A9B-3621A5D63C57}" xr6:coauthVersionLast="47" xr6:coauthVersionMax="47" xr10:uidLastSave="{00000000-0000-0000-0000-000000000000}"/>
  <bookViews>
    <workbookView xWindow="-120" yWindow="-120" windowWidth="29040" windowHeight="15720" tabRatio="823" xr2:uid="{00000000-000D-0000-FFFF-FFFF00000000}"/>
  </bookViews>
  <sheets>
    <sheet name="添付書類一覧" sheetId="214" r:id="rId1"/>
    <sheet name="別紙3－2" sheetId="256" r:id="rId2"/>
    <sheet name="別紙１ｰ３" sheetId="240" r:id="rId3"/>
    <sheet name="備考（1－3）" sheetId="241" r:id="rId4"/>
    <sheet name="別紙5－2" sheetId="239" r:id="rId5"/>
    <sheet name="【記載例】（ユニット型）" sheetId="217" r:id="rId6"/>
    <sheet name="【記載例】シフト記号表（勤務時間帯）" sheetId="218" r:id="rId7"/>
    <sheet name="（従来型）" sheetId="219" r:id="rId8"/>
    <sheet name="（ユニット型）" sheetId="220" r:id="rId9"/>
    <sheet name="シフト記号表（従来型・ユニット型共通）" sheetId="221" r:id="rId10"/>
    <sheet name="（従来型）記入方法" sheetId="222" r:id="rId11"/>
    <sheet name="（ユニット型）記入方法" sheetId="223" r:id="rId12"/>
    <sheet name="プルダウン・リスト（従来型・ユニット型共通）" sheetId="224" r:id="rId13"/>
    <sheet name="別紙37" sheetId="243" r:id="rId14"/>
    <sheet name="別紙37-2" sheetId="244" r:id="rId15"/>
    <sheet name="別紙25－2" sheetId="245" r:id="rId16"/>
    <sheet name="夜勤職員配置" sheetId="229" r:id="rId17"/>
    <sheet name="別紙27" sheetId="246" r:id="rId18"/>
    <sheet name="障害者生活支援体制加算" sheetId="231" r:id="rId19"/>
    <sheet name="別紙38" sheetId="242" r:id="rId20"/>
    <sheet name="別紙39" sheetId="248" r:id="rId21"/>
    <sheet name="別紙34 " sheetId="249" r:id="rId22"/>
    <sheet name="別紙12-2" sheetId="250" r:id="rId23"/>
    <sheet name="別紙40" sheetId="251" r:id="rId24"/>
    <sheet name="別紙41" sheetId="252" r:id="rId25"/>
    <sheet name="別紙35" sheetId="253" r:id="rId26"/>
    <sheet name="別紙28" sheetId="254" r:id="rId27"/>
    <sheet name="別紙14－4" sheetId="255" r:id="rId28"/>
    <sheet name="参考様式" sheetId="238" r:id="rId29"/>
    <sheet name="別紙●24" sheetId="66" state="hidden" r:id="rId30"/>
  </sheets>
  <externalReferences>
    <externalReference r:id="rId31"/>
    <externalReference r:id="rId32"/>
    <externalReference r:id="rId33"/>
    <externalReference r:id="rId34"/>
    <externalReference r:id="rId35"/>
  </externalReferences>
  <definedNames>
    <definedName name="【記載例】シフト記号" localSheetId="9">'シフト記号表（従来型・ユニット型共通）'!$C$6:$C$47</definedName>
    <definedName name="【記載例】シフト記号" localSheetId="4">'[1]【記載例】シフト記号表（勤務時間帯）'!$C$6:$C$35</definedName>
    <definedName name="【記載例】シフト記号">'【記載例】シフト記号表（勤務時間帯）'!$C$6:$C$47</definedName>
    <definedName name="【記載例】シフト記号表" localSheetId="9">'シフト記号表（従来型・ユニット型共通）'!$C$6:$C$47</definedName>
    <definedName name="【記載例】シフト記号表" localSheetId="4">'[2]【記載例】シフト記号表（勤務時間帯）'!$C$6:$C$47</definedName>
    <definedName name="【記載例】シフト記号表">'【記載例】シフト記号表（勤務時間帯）'!$C$6:$C$47</definedName>
    <definedName name="ｋ">#N/A</definedName>
    <definedName name="_xlnm.Print_Area" localSheetId="8">'（ユニット型）'!$A$1:$BN$237</definedName>
    <definedName name="_xlnm.Print_Area" localSheetId="11">'（ユニット型）記入方法'!$A$1:$Q$93</definedName>
    <definedName name="_xlnm.Print_Area" localSheetId="7">'（従来型）'!$A$1:$BJ$237</definedName>
    <definedName name="_xlnm.Print_Area" localSheetId="10">'（従来型）記入方法'!$A$1:$Q$83</definedName>
    <definedName name="_xlnm.Print_Area" localSheetId="5">'【記載例】（ユニット型）'!$A$1:$BN$97</definedName>
    <definedName name="_xlnm.Print_Area" localSheetId="6">'【記載例】シフト記号表（勤務時間帯）'!$B$1:$N$52</definedName>
    <definedName name="_xlnm.Print_Area" localSheetId="9">'シフト記号表（従来型・ユニット型共通）'!$B$1:$N$54</definedName>
    <definedName name="_xlnm.Print_Area" localSheetId="28">参考様式!$A$1:$AJ$39</definedName>
    <definedName name="_xlnm.Print_Area" localSheetId="18">障害者生活支援体制加算!$A$1:$AI$47</definedName>
    <definedName name="_xlnm.Print_Area" localSheetId="0">添付書類一覧!$A$1:$B$69</definedName>
    <definedName name="_xlnm.Print_Area" localSheetId="3">'備考（1－3）'!$A$1:$L$45</definedName>
    <definedName name="_xlnm.Print_Area" localSheetId="29">別紙●24!$A$1:$AM$77</definedName>
    <definedName name="_xlnm.Print_Area" localSheetId="2">別紙１ｰ３!$A$1:$AF$53</definedName>
    <definedName name="_xlnm.Print_Area" localSheetId="22">'別紙12-2'!$A$1:$AE$69</definedName>
    <definedName name="_xlnm.Print_Area" localSheetId="27">'別紙14－4'!$A$1:$AE$60</definedName>
    <definedName name="_xlnm.Print_Area" localSheetId="15">'別紙25－2'!$A$1:$Z$36</definedName>
    <definedName name="_xlnm.Print_Area" localSheetId="17">別紙27!$A$1:$AC$69</definedName>
    <definedName name="_xlnm.Print_Area" localSheetId="26">別紙28!$A$1:$AA$74</definedName>
    <definedName name="_xlnm.Print_Area" localSheetId="1">'別紙3－2'!$A$1:$AK$77</definedName>
    <definedName name="_xlnm.Print_Area" localSheetId="21">'別紙34 '!$A$1:$Z$35</definedName>
    <definedName name="_xlnm.Print_Area" localSheetId="25">別紙35!$A$1:$AH$51</definedName>
    <definedName name="_xlnm.Print_Area" localSheetId="13">別紙37!$A$1:$AC$25</definedName>
    <definedName name="_xlnm.Print_Area" localSheetId="14">'別紙37-2'!$A$1:$AH$45</definedName>
    <definedName name="_xlnm.Print_Area" localSheetId="19">別紙38!$A$1:$Y$46</definedName>
    <definedName name="_xlnm.Print_Area" localSheetId="20">別紙39!$A$1:$Z$31</definedName>
    <definedName name="_xlnm.Print_Area" localSheetId="23">別紙40!$A$1:$AF$59</definedName>
    <definedName name="_xlnm.Print_Area" localSheetId="24">別紙41!$A$1:$AE$37</definedName>
    <definedName name="_xlnm.Print_Area" localSheetId="4">'別紙5－2'!$A$1:$AF$59</definedName>
    <definedName name="_xlnm.Print_Area" localSheetId="16">夜勤職員配置!$A$1:$AA$35</definedName>
    <definedName name="_xlnm.Print_Titles" localSheetId="8">'（ユニット型）'!$1:$16</definedName>
    <definedName name="_xlnm.Print_Titles" localSheetId="7">'（従来型）'!$1:$16</definedName>
    <definedName name="_xlnm.Print_Titles" localSheetId="5">'【記載例】（ユニット型）'!$1:$16</definedName>
    <definedName name="_xlnm.Print_Titles" localSheetId="0">添付書類一覧!$4:$4</definedName>
    <definedName name="Z_918D9391_3166_42FD_8CCC_73DDA136E9AD_.wvu.PrintArea" localSheetId="0" hidden="1">添付書類一覧!$A$4:$B$69</definedName>
    <definedName name="サービス種別">[3]サービス種類一覧!$B$4:$B$20</definedName>
    <definedName name="サービス種類">[4]サービス種類一覧!$C$4:$C$20</definedName>
    <definedName name="サービス名">#N/A</definedName>
    <definedName name="サービス名称">#N/A</definedName>
    <definedName name="シフト記号表" localSheetId="4">[2]シフト記号表!$C$6:$C$47</definedName>
    <definedName name="シフト記号表">'シフト記号表（従来型・ユニット型共通）'!$C$6:$C$47</definedName>
    <definedName name="だだ">#N/A</definedName>
    <definedName name="っっｋ">#N/A</definedName>
    <definedName name="っっっっｌ">#N/A</definedName>
    <definedName name="医師">'プルダウン・リスト（従来型・ユニット型共通）'!$D$22:$D$31</definedName>
    <definedName name="栄養士">'プルダウン・リスト（従来型・ユニット型共通）'!$H$22:$H$31</definedName>
    <definedName name="介護支援専門員">'プルダウン・リスト（従来型・ユニット型共通）'!$J$22:$J$31</definedName>
    <definedName name="介護職員">'プルダウン・リスト（従来型・ユニット型共通）'!$G$22:$G$31</definedName>
    <definedName name="確認">#N/A</definedName>
    <definedName name="看護職員">'プルダウン・リスト（従来型・ユニット型共通）'!$F$22:$F$31</definedName>
    <definedName name="管理者">'プルダウン・リスト（従来型・ユニット型共通）'!$C$22:$C$31</definedName>
    <definedName name="機能訓練指導員">'プルダウン・リスト（従来型・ユニット型共通）'!$I$22:$I$31</definedName>
    <definedName name="種類">[5]サービス種類一覧!$A$4:$A$20</definedName>
    <definedName name="職種" localSheetId="4">[2]プルダウン・リスト!$C$17:$L$17</definedName>
    <definedName name="職種">'プルダウン・リスト（従来型・ユニット型共通）'!$C$21:$L$21</definedName>
    <definedName name="生活相談員">'プルダウン・リスト（従来型・ユニット型共通）'!$E$22:$E$31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251" l="1"/>
  <c r="T21" i="251"/>
  <c r="U24" i="250"/>
  <c r="T24" i="250"/>
  <c r="Z33" i="238" l="1"/>
  <c r="X33" i="238"/>
  <c r="V33" i="238"/>
  <c r="T33" i="238"/>
  <c r="R33" i="238"/>
  <c r="P33" i="238"/>
  <c r="N33" i="238"/>
  <c r="L33" i="238"/>
  <c r="J33" i="238"/>
  <c r="H33" i="238"/>
  <c r="F33" i="238"/>
  <c r="Z32" i="238"/>
  <c r="X32" i="238"/>
  <c r="V32" i="238"/>
  <c r="T32" i="238"/>
  <c r="R32" i="238"/>
  <c r="P32" i="238"/>
  <c r="N32" i="238"/>
  <c r="L32" i="238"/>
  <c r="J32" i="238"/>
  <c r="H32" i="238"/>
  <c r="F32" i="238"/>
  <c r="AB33" i="238" l="1"/>
  <c r="AB32" i="238"/>
  <c r="AA26" i="231"/>
  <c r="AA16" i="231"/>
  <c r="D47" i="221"/>
  <c r="L46" i="221"/>
  <c r="L45" i="221"/>
  <c r="L47" i="221" s="1"/>
  <c r="D44" i="221"/>
  <c r="L43" i="221"/>
  <c r="L42" i="221"/>
  <c r="D41" i="221"/>
  <c r="L40" i="221"/>
  <c r="L39" i="221"/>
  <c r="D38" i="221"/>
  <c r="D37" i="221"/>
  <c r="D36" i="221"/>
  <c r="D35" i="221"/>
  <c r="D34" i="221"/>
  <c r="D33" i="221"/>
  <c r="D32" i="221"/>
  <c r="D31" i="221"/>
  <c r="D30" i="221"/>
  <c r="D29" i="221"/>
  <c r="D28" i="221"/>
  <c r="D27" i="221"/>
  <c r="D26" i="221"/>
  <c r="D25" i="221"/>
  <c r="D24" i="221"/>
  <c r="D23" i="221"/>
  <c r="L22" i="221"/>
  <c r="D22" i="221"/>
  <c r="L21" i="221"/>
  <c r="D21" i="221"/>
  <c r="L20" i="221"/>
  <c r="D20" i="221"/>
  <c r="L19" i="221"/>
  <c r="D19" i="221"/>
  <c r="L18" i="221"/>
  <c r="D18" i="221"/>
  <c r="L17" i="221"/>
  <c r="D17" i="221"/>
  <c r="L16" i="221"/>
  <c r="D16" i="221"/>
  <c r="L15" i="221"/>
  <c r="D15" i="221"/>
  <c r="L14" i="221"/>
  <c r="D14" i="221"/>
  <c r="L13" i="221"/>
  <c r="D13" i="221"/>
  <c r="L12" i="221"/>
  <c r="D12" i="221"/>
  <c r="L11" i="221"/>
  <c r="D11" i="221"/>
  <c r="L10" i="221"/>
  <c r="D10" i="221"/>
  <c r="L9" i="221"/>
  <c r="D9" i="221"/>
  <c r="L8" i="221"/>
  <c r="D8" i="221"/>
  <c r="L7" i="221"/>
  <c r="D7" i="221"/>
  <c r="L6" i="221"/>
  <c r="D6" i="221"/>
  <c r="T231" i="220"/>
  <c r="T230" i="220"/>
  <c r="O230" i="220"/>
  <c r="AL228" i="220"/>
  <c r="AJ231" i="220" s="1"/>
  <c r="AQ226" i="220"/>
  <c r="AE236" i="220" s="1"/>
  <c r="AN226" i="220"/>
  <c r="AL226" i="220"/>
  <c r="AA226" i="220"/>
  <c r="O236" i="220" s="1"/>
  <c r="X226" i="220"/>
  <c r="O231" i="220" s="1"/>
  <c r="V226" i="220"/>
  <c r="BE216" i="220"/>
  <c r="BD216" i="220"/>
  <c r="BC216" i="220"/>
  <c r="BB216" i="220"/>
  <c r="BA216" i="220"/>
  <c r="AZ216" i="220"/>
  <c r="AY216" i="220"/>
  <c r="AX216" i="220"/>
  <c r="AW216" i="220"/>
  <c r="AV216" i="220"/>
  <c r="AU216" i="220"/>
  <c r="AT216" i="220"/>
  <c r="AS216" i="220"/>
  <c r="AR216" i="220"/>
  <c r="AQ216" i="220"/>
  <c r="AP216" i="220"/>
  <c r="AO216" i="220"/>
  <c r="AN216" i="220"/>
  <c r="AM216" i="220"/>
  <c r="AL216" i="220"/>
  <c r="AK216" i="220"/>
  <c r="AJ216" i="220"/>
  <c r="AI216" i="220"/>
  <c r="AH216" i="220"/>
  <c r="AG216" i="220"/>
  <c r="AF216" i="220"/>
  <c r="AE216" i="220"/>
  <c r="AD216" i="220"/>
  <c r="AC216" i="220"/>
  <c r="AB216" i="220"/>
  <c r="AA216" i="220"/>
  <c r="L216" i="220"/>
  <c r="J216" i="220"/>
  <c r="BE214" i="220"/>
  <c r="BD214" i="220"/>
  <c r="BC214" i="220"/>
  <c r="BB214" i="220"/>
  <c r="BA214" i="220"/>
  <c r="AZ214" i="220"/>
  <c r="AY214" i="220"/>
  <c r="AX214" i="220"/>
  <c r="AW214" i="220"/>
  <c r="AV214" i="220"/>
  <c r="AU214" i="220"/>
  <c r="AT214" i="220"/>
  <c r="AS214" i="220"/>
  <c r="AR214" i="220"/>
  <c r="AQ214" i="220"/>
  <c r="AP214" i="220"/>
  <c r="AO214" i="220"/>
  <c r="AN214" i="220"/>
  <c r="AM214" i="220"/>
  <c r="AL214" i="220"/>
  <c r="AK214" i="220"/>
  <c r="AJ214" i="220"/>
  <c r="AI214" i="220"/>
  <c r="AH214" i="220"/>
  <c r="AG214" i="220"/>
  <c r="AF214" i="220"/>
  <c r="AE214" i="220"/>
  <c r="AD214" i="220"/>
  <c r="AC214" i="220"/>
  <c r="AB214" i="220"/>
  <c r="AA214" i="220"/>
  <c r="L214" i="220"/>
  <c r="J214" i="220"/>
  <c r="BE212" i="220"/>
  <c r="BD212" i="220"/>
  <c r="BC212" i="220"/>
  <c r="BB212" i="220"/>
  <c r="BA212" i="220"/>
  <c r="AZ212" i="220"/>
  <c r="AY212" i="220"/>
  <c r="AX212" i="220"/>
  <c r="AW212" i="220"/>
  <c r="AV212" i="220"/>
  <c r="AU212" i="220"/>
  <c r="AT212" i="220"/>
  <c r="AS212" i="220"/>
  <c r="AR212" i="220"/>
  <c r="AQ212" i="220"/>
  <c r="AP212" i="220"/>
  <c r="AO212" i="220"/>
  <c r="AN212" i="220"/>
  <c r="AM212" i="220"/>
  <c r="AL212" i="220"/>
  <c r="AK212" i="220"/>
  <c r="AJ212" i="220"/>
  <c r="AI212" i="220"/>
  <c r="AH212" i="220"/>
  <c r="AG212" i="220"/>
  <c r="AF212" i="220"/>
  <c r="AE212" i="220"/>
  <c r="AD212" i="220"/>
  <c r="AC212" i="220"/>
  <c r="AB212" i="220"/>
  <c r="AA212" i="220"/>
  <c r="L212" i="220"/>
  <c r="J212" i="220"/>
  <c r="BE210" i="220"/>
  <c r="BD210" i="220"/>
  <c r="BC210" i="220"/>
  <c r="BB210" i="220"/>
  <c r="BA210" i="220"/>
  <c r="AZ210" i="220"/>
  <c r="AY210" i="220"/>
  <c r="AX210" i="220"/>
  <c r="AW210" i="220"/>
  <c r="AV210" i="220"/>
  <c r="AU210" i="220"/>
  <c r="AT210" i="220"/>
  <c r="AS210" i="220"/>
  <c r="AR210" i="220"/>
  <c r="AQ210" i="220"/>
  <c r="AP210" i="220"/>
  <c r="AO210" i="220"/>
  <c r="AN210" i="220"/>
  <c r="AM210" i="220"/>
  <c r="AL210" i="220"/>
  <c r="AK210" i="220"/>
  <c r="AJ210" i="220"/>
  <c r="AI210" i="220"/>
  <c r="AH210" i="220"/>
  <c r="AG210" i="220"/>
  <c r="AF210" i="220"/>
  <c r="AE210" i="220"/>
  <c r="AD210" i="220"/>
  <c r="AC210" i="220"/>
  <c r="AB210" i="220"/>
  <c r="AA210" i="220"/>
  <c r="L210" i="220"/>
  <c r="J210" i="220"/>
  <c r="BE208" i="220"/>
  <c r="BD208" i="220"/>
  <c r="BC208" i="220"/>
  <c r="BB208" i="220"/>
  <c r="BA208" i="220"/>
  <c r="AZ208" i="220"/>
  <c r="AY208" i="220"/>
  <c r="AX208" i="220"/>
  <c r="AW208" i="220"/>
  <c r="AV208" i="220"/>
  <c r="AU208" i="220"/>
  <c r="AT208" i="220"/>
  <c r="AS208" i="220"/>
  <c r="AR208" i="220"/>
  <c r="AQ208" i="220"/>
  <c r="AP208" i="220"/>
  <c r="AO208" i="220"/>
  <c r="AN208" i="220"/>
  <c r="AM208" i="220"/>
  <c r="AL208" i="220"/>
  <c r="AK208" i="220"/>
  <c r="AJ208" i="220"/>
  <c r="AI208" i="220"/>
  <c r="AH208" i="220"/>
  <c r="AG208" i="220"/>
  <c r="AF208" i="220"/>
  <c r="AE208" i="220"/>
  <c r="AD208" i="220"/>
  <c r="AC208" i="220"/>
  <c r="AB208" i="220"/>
  <c r="AA208" i="220"/>
  <c r="L208" i="220"/>
  <c r="J208" i="220"/>
  <c r="BE206" i="220"/>
  <c r="BD206" i="220"/>
  <c r="BC206" i="220"/>
  <c r="BB206" i="220"/>
  <c r="BA206" i="220"/>
  <c r="AZ206" i="220"/>
  <c r="AY206" i="220"/>
  <c r="AX206" i="220"/>
  <c r="AW206" i="220"/>
  <c r="AV206" i="220"/>
  <c r="AU206" i="220"/>
  <c r="AT206" i="220"/>
  <c r="AS206" i="220"/>
  <c r="AR206" i="220"/>
  <c r="AQ206" i="220"/>
  <c r="AP206" i="220"/>
  <c r="AO206" i="220"/>
  <c r="AN206" i="220"/>
  <c r="AM206" i="220"/>
  <c r="AL206" i="220"/>
  <c r="AK206" i="220"/>
  <c r="AJ206" i="220"/>
  <c r="AI206" i="220"/>
  <c r="AH206" i="220"/>
  <c r="AG206" i="220"/>
  <c r="AF206" i="220"/>
  <c r="AE206" i="220"/>
  <c r="AD206" i="220"/>
  <c r="AC206" i="220"/>
  <c r="AB206" i="220"/>
  <c r="AA206" i="220"/>
  <c r="L206" i="220"/>
  <c r="J206" i="220"/>
  <c r="BE204" i="220"/>
  <c r="BD204" i="220"/>
  <c r="BC204" i="220"/>
  <c r="BB204" i="220"/>
  <c r="BA204" i="220"/>
  <c r="AZ204" i="220"/>
  <c r="AY204" i="220"/>
  <c r="AX204" i="220"/>
  <c r="AW204" i="220"/>
  <c r="AV204" i="220"/>
  <c r="AU204" i="220"/>
  <c r="AT204" i="220"/>
  <c r="AS204" i="220"/>
  <c r="AR204" i="220"/>
  <c r="AQ204" i="220"/>
  <c r="AP204" i="220"/>
  <c r="AO204" i="220"/>
  <c r="AN204" i="220"/>
  <c r="AM204" i="220"/>
  <c r="AL204" i="220"/>
  <c r="AK204" i="220"/>
  <c r="AJ204" i="220"/>
  <c r="AI204" i="220"/>
  <c r="AH204" i="220"/>
  <c r="AG204" i="220"/>
  <c r="AF204" i="220"/>
  <c r="AE204" i="220"/>
  <c r="AD204" i="220"/>
  <c r="AC204" i="220"/>
  <c r="AB204" i="220"/>
  <c r="AA204" i="220"/>
  <c r="L204" i="220"/>
  <c r="J204" i="220"/>
  <c r="BE202" i="220"/>
  <c r="BD202" i="220"/>
  <c r="BC202" i="220"/>
  <c r="BB202" i="220"/>
  <c r="BA202" i="220"/>
  <c r="AZ202" i="220"/>
  <c r="AY202" i="220"/>
  <c r="AX202" i="220"/>
  <c r="AW202" i="220"/>
  <c r="AV202" i="220"/>
  <c r="AU202" i="220"/>
  <c r="AT202" i="220"/>
  <c r="AS202" i="220"/>
  <c r="AR202" i="220"/>
  <c r="AQ202" i="220"/>
  <c r="AP202" i="220"/>
  <c r="AO202" i="220"/>
  <c r="AN202" i="220"/>
  <c r="AM202" i="220"/>
  <c r="AL202" i="220"/>
  <c r="AK202" i="220"/>
  <c r="AJ202" i="220"/>
  <c r="AI202" i="220"/>
  <c r="AH202" i="220"/>
  <c r="AG202" i="220"/>
  <c r="AF202" i="220"/>
  <c r="AE202" i="220"/>
  <c r="AD202" i="220"/>
  <c r="AC202" i="220"/>
  <c r="AB202" i="220"/>
  <c r="AA202" i="220"/>
  <c r="L202" i="220"/>
  <c r="J202" i="220"/>
  <c r="BE200" i="220"/>
  <c r="BD200" i="220"/>
  <c r="BC200" i="220"/>
  <c r="BB200" i="220"/>
  <c r="BA200" i="220"/>
  <c r="AZ200" i="220"/>
  <c r="AY200" i="220"/>
  <c r="AX200" i="220"/>
  <c r="AW200" i="220"/>
  <c r="AV200" i="220"/>
  <c r="AU200" i="220"/>
  <c r="AT200" i="220"/>
  <c r="AS200" i="220"/>
  <c r="AR200" i="220"/>
  <c r="AQ200" i="220"/>
  <c r="AP200" i="220"/>
  <c r="AO200" i="220"/>
  <c r="AN200" i="220"/>
  <c r="AM200" i="220"/>
  <c r="AL200" i="220"/>
  <c r="AK200" i="220"/>
  <c r="AJ200" i="220"/>
  <c r="AI200" i="220"/>
  <c r="AH200" i="220"/>
  <c r="AG200" i="220"/>
  <c r="AF200" i="220"/>
  <c r="AE200" i="220"/>
  <c r="AD200" i="220"/>
  <c r="AC200" i="220"/>
  <c r="AB200" i="220"/>
  <c r="AA200" i="220"/>
  <c r="L200" i="220"/>
  <c r="J200" i="220"/>
  <c r="BE198" i="220"/>
  <c r="BD198" i="220"/>
  <c r="BC198" i="220"/>
  <c r="BB198" i="220"/>
  <c r="BA198" i="220"/>
  <c r="AZ198" i="220"/>
  <c r="AY198" i="220"/>
  <c r="AX198" i="220"/>
  <c r="AW198" i="220"/>
  <c r="AV198" i="220"/>
  <c r="AU198" i="220"/>
  <c r="AT198" i="220"/>
  <c r="AS198" i="220"/>
  <c r="AR198" i="220"/>
  <c r="AQ198" i="220"/>
  <c r="AP198" i="220"/>
  <c r="AO198" i="220"/>
  <c r="AN198" i="220"/>
  <c r="AM198" i="220"/>
  <c r="AL198" i="220"/>
  <c r="AK198" i="220"/>
  <c r="AJ198" i="220"/>
  <c r="AI198" i="220"/>
  <c r="AH198" i="220"/>
  <c r="AG198" i="220"/>
  <c r="AF198" i="220"/>
  <c r="AE198" i="220"/>
  <c r="AD198" i="220"/>
  <c r="AC198" i="220"/>
  <c r="AB198" i="220"/>
  <c r="AA198" i="220"/>
  <c r="L198" i="220"/>
  <c r="J198" i="220"/>
  <c r="BE196" i="220"/>
  <c r="BD196" i="220"/>
  <c r="BC196" i="220"/>
  <c r="BB196" i="220"/>
  <c r="BA196" i="220"/>
  <c r="AZ196" i="220"/>
  <c r="AY196" i="220"/>
  <c r="AX196" i="220"/>
  <c r="AW196" i="220"/>
  <c r="AV196" i="220"/>
  <c r="AU196" i="220"/>
  <c r="AT196" i="220"/>
  <c r="AS196" i="220"/>
  <c r="AR196" i="220"/>
  <c r="AQ196" i="220"/>
  <c r="AP196" i="220"/>
  <c r="AO196" i="220"/>
  <c r="AN196" i="220"/>
  <c r="AM196" i="220"/>
  <c r="AL196" i="220"/>
  <c r="AK196" i="220"/>
  <c r="AJ196" i="220"/>
  <c r="AI196" i="220"/>
  <c r="AH196" i="220"/>
  <c r="AG196" i="220"/>
  <c r="AF196" i="220"/>
  <c r="AE196" i="220"/>
  <c r="AD196" i="220"/>
  <c r="AC196" i="220"/>
  <c r="AB196" i="220"/>
  <c r="AA196" i="220"/>
  <c r="L196" i="220"/>
  <c r="J196" i="220"/>
  <c r="BE194" i="220"/>
  <c r="BD194" i="220"/>
  <c r="BC194" i="220"/>
  <c r="BB194" i="220"/>
  <c r="BA194" i="220"/>
  <c r="AZ194" i="220"/>
  <c r="AY194" i="220"/>
  <c r="AX194" i="220"/>
  <c r="AW194" i="220"/>
  <c r="AV194" i="220"/>
  <c r="AU194" i="220"/>
  <c r="AT194" i="220"/>
  <c r="AS194" i="220"/>
  <c r="AR194" i="220"/>
  <c r="AQ194" i="220"/>
  <c r="AP194" i="220"/>
  <c r="AO194" i="220"/>
  <c r="AN194" i="220"/>
  <c r="AM194" i="220"/>
  <c r="AL194" i="220"/>
  <c r="AK194" i="220"/>
  <c r="AJ194" i="220"/>
  <c r="AI194" i="220"/>
  <c r="AH194" i="220"/>
  <c r="AG194" i="220"/>
  <c r="AF194" i="220"/>
  <c r="AE194" i="220"/>
  <c r="AD194" i="220"/>
  <c r="AC194" i="220"/>
  <c r="AB194" i="220"/>
  <c r="AA194" i="220"/>
  <c r="L194" i="220"/>
  <c r="J194" i="220"/>
  <c r="BE192" i="220"/>
  <c r="BD192" i="220"/>
  <c r="BC192" i="220"/>
  <c r="BB192" i="220"/>
  <c r="BA192" i="220"/>
  <c r="AZ192" i="220"/>
  <c r="AY192" i="220"/>
  <c r="AX192" i="220"/>
  <c r="AW192" i="220"/>
  <c r="AV192" i="220"/>
  <c r="AU192" i="220"/>
  <c r="AT192" i="220"/>
  <c r="AS192" i="220"/>
  <c r="AR192" i="220"/>
  <c r="AQ192" i="220"/>
  <c r="AP192" i="220"/>
  <c r="AO192" i="220"/>
  <c r="AN192" i="220"/>
  <c r="AM192" i="220"/>
  <c r="AL192" i="220"/>
  <c r="AK192" i="220"/>
  <c r="AJ192" i="220"/>
  <c r="AI192" i="220"/>
  <c r="AH192" i="220"/>
  <c r="AG192" i="220"/>
  <c r="AF192" i="220"/>
  <c r="AE192" i="220"/>
  <c r="AD192" i="220"/>
  <c r="AC192" i="220"/>
  <c r="AB192" i="220"/>
  <c r="AA192" i="220"/>
  <c r="L192" i="220"/>
  <c r="J192" i="220"/>
  <c r="BE190" i="220"/>
  <c r="BD190" i="220"/>
  <c r="BC190" i="220"/>
  <c r="BB190" i="220"/>
  <c r="BA190" i="220"/>
  <c r="AZ190" i="220"/>
  <c r="AY190" i="220"/>
  <c r="AX190" i="220"/>
  <c r="AW190" i="220"/>
  <c r="AV190" i="220"/>
  <c r="AU190" i="220"/>
  <c r="AT190" i="220"/>
  <c r="AS190" i="220"/>
  <c r="AR190" i="220"/>
  <c r="AQ190" i="220"/>
  <c r="AP190" i="220"/>
  <c r="AO190" i="220"/>
  <c r="AN190" i="220"/>
  <c r="AM190" i="220"/>
  <c r="AL190" i="220"/>
  <c r="AK190" i="220"/>
  <c r="AJ190" i="220"/>
  <c r="AI190" i="220"/>
  <c r="AH190" i="220"/>
  <c r="AG190" i="220"/>
  <c r="AF190" i="220"/>
  <c r="AE190" i="220"/>
  <c r="AD190" i="220"/>
  <c r="AC190" i="220"/>
  <c r="AB190" i="220"/>
  <c r="AA190" i="220"/>
  <c r="L190" i="220"/>
  <c r="J190" i="220"/>
  <c r="BE188" i="220"/>
  <c r="BD188" i="220"/>
  <c r="BC188" i="220"/>
  <c r="BB188" i="220"/>
  <c r="BA188" i="220"/>
  <c r="AZ188" i="220"/>
  <c r="AY188" i="220"/>
  <c r="AX188" i="220"/>
  <c r="AW188" i="220"/>
  <c r="AV188" i="220"/>
  <c r="AU188" i="220"/>
  <c r="AT188" i="220"/>
  <c r="AS188" i="220"/>
  <c r="AR188" i="220"/>
  <c r="AQ188" i="220"/>
  <c r="AP188" i="220"/>
  <c r="AO188" i="220"/>
  <c r="AN188" i="220"/>
  <c r="AM188" i="220"/>
  <c r="AL188" i="220"/>
  <c r="AK188" i="220"/>
  <c r="AJ188" i="220"/>
  <c r="AI188" i="220"/>
  <c r="AH188" i="220"/>
  <c r="AG188" i="220"/>
  <c r="AF188" i="220"/>
  <c r="AE188" i="220"/>
  <c r="AD188" i="220"/>
  <c r="AC188" i="220"/>
  <c r="AB188" i="220"/>
  <c r="AA188" i="220"/>
  <c r="L188" i="220"/>
  <c r="J188" i="220"/>
  <c r="BE186" i="220"/>
  <c r="BD186" i="220"/>
  <c r="BC186" i="220"/>
  <c r="BB186" i="220"/>
  <c r="BA186" i="220"/>
  <c r="AZ186" i="220"/>
  <c r="AY186" i="220"/>
  <c r="AX186" i="220"/>
  <c r="AW186" i="220"/>
  <c r="AV186" i="220"/>
  <c r="AU186" i="220"/>
  <c r="AT186" i="220"/>
  <c r="AS186" i="220"/>
  <c r="AR186" i="220"/>
  <c r="AQ186" i="220"/>
  <c r="AP186" i="220"/>
  <c r="AO186" i="220"/>
  <c r="AN186" i="220"/>
  <c r="AM186" i="220"/>
  <c r="AL186" i="220"/>
  <c r="AK186" i="220"/>
  <c r="AJ186" i="220"/>
  <c r="AI186" i="220"/>
  <c r="AH186" i="220"/>
  <c r="AG186" i="220"/>
  <c r="AF186" i="220"/>
  <c r="AE186" i="220"/>
  <c r="AD186" i="220"/>
  <c r="AC186" i="220"/>
  <c r="AB186" i="220"/>
  <c r="AA186" i="220"/>
  <c r="L186" i="220"/>
  <c r="J186" i="220"/>
  <c r="BE184" i="220"/>
  <c r="BD184" i="220"/>
  <c r="BC184" i="220"/>
  <c r="BB184" i="220"/>
  <c r="BA184" i="220"/>
  <c r="AZ184" i="220"/>
  <c r="AY184" i="220"/>
  <c r="AX184" i="220"/>
  <c r="AW184" i="220"/>
  <c r="AV184" i="220"/>
  <c r="AU184" i="220"/>
  <c r="AT184" i="220"/>
  <c r="AS184" i="220"/>
  <c r="AR184" i="220"/>
  <c r="AQ184" i="220"/>
  <c r="AP184" i="220"/>
  <c r="AO184" i="220"/>
  <c r="AN184" i="220"/>
  <c r="AM184" i="220"/>
  <c r="AL184" i="220"/>
  <c r="AK184" i="220"/>
  <c r="AJ184" i="220"/>
  <c r="AI184" i="220"/>
  <c r="AH184" i="220"/>
  <c r="AG184" i="220"/>
  <c r="AF184" i="220"/>
  <c r="AE184" i="220"/>
  <c r="AD184" i="220"/>
  <c r="AC184" i="220"/>
  <c r="AB184" i="220"/>
  <c r="AA184" i="220"/>
  <c r="L184" i="220"/>
  <c r="J184" i="220"/>
  <c r="BE182" i="220"/>
  <c r="BD182" i="220"/>
  <c r="BC182" i="220"/>
  <c r="BB182" i="220"/>
  <c r="BA182" i="220"/>
  <c r="AZ182" i="220"/>
  <c r="AY182" i="220"/>
  <c r="AX182" i="220"/>
  <c r="AW182" i="220"/>
  <c r="AV182" i="220"/>
  <c r="AU182" i="220"/>
  <c r="AT182" i="220"/>
  <c r="AS182" i="220"/>
  <c r="AR182" i="220"/>
  <c r="AQ182" i="220"/>
  <c r="AP182" i="220"/>
  <c r="AO182" i="220"/>
  <c r="AN182" i="220"/>
  <c r="AM182" i="220"/>
  <c r="AL182" i="220"/>
  <c r="AK182" i="220"/>
  <c r="AJ182" i="220"/>
  <c r="AI182" i="220"/>
  <c r="AH182" i="220"/>
  <c r="AG182" i="220"/>
  <c r="AF182" i="220"/>
  <c r="AE182" i="220"/>
  <c r="AD182" i="220"/>
  <c r="AC182" i="220"/>
  <c r="AB182" i="220"/>
  <c r="AA182" i="220"/>
  <c r="L182" i="220"/>
  <c r="J182" i="220"/>
  <c r="BE180" i="220"/>
  <c r="BD180" i="220"/>
  <c r="BC180" i="220"/>
  <c r="BB180" i="220"/>
  <c r="BA180" i="220"/>
  <c r="AZ180" i="220"/>
  <c r="AY180" i="220"/>
  <c r="AX180" i="220"/>
  <c r="AW180" i="220"/>
  <c r="AV180" i="220"/>
  <c r="AU180" i="220"/>
  <c r="AT180" i="220"/>
  <c r="AS180" i="220"/>
  <c r="AR180" i="220"/>
  <c r="AQ180" i="220"/>
  <c r="AP180" i="220"/>
  <c r="AO180" i="220"/>
  <c r="AN180" i="220"/>
  <c r="AM180" i="220"/>
  <c r="AL180" i="220"/>
  <c r="AK180" i="220"/>
  <c r="AJ180" i="220"/>
  <c r="AI180" i="220"/>
  <c r="AH180" i="220"/>
  <c r="AG180" i="220"/>
  <c r="AF180" i="220"/>
  <c r="AE180" i="220"/>
  <c r="AD180" i="220"/>
  <c r="AC180" i="220"/>
  <c r="AB180" i="220"/>
  <c r="AA180" i="220"/>
  <c r="L180" i="220"/>
  <c r="J180" i="220"/>
  <c r="BE178" i="220"/>
  <c r="BD178" i="220"/>
  <c r="BC178" i="220"/>
  <c r="BB178" i="220"/>
  <c r="BA178" i="220"/>
  <c r="AZ178" i="220"/>
  <c r="AY178" i="220"/>
  <c r="AX178" i="220"/>
  <c r="AW178" i="220"/>
  <c r="AV178" i="220"/>
  <c r="AU178" i="220"/>
  <c r="AT178" i="220"/>
  <c r="AS178" i="220"/>
  <c r="AR178" i="220"/>
  <c r="AQ178" i="220"/>
  <c r="AP178" i="220"/>
  <c r="AO178" i="220"/>
  <c r="AN178" i="220"/>
  <c r="AM178" i="220"/>
  <c r="AL178" i="220"/>
  <c r="AK178" i="220"/>
  <c r="AJ178" i="220"/>
  <c r="AI178" i="220"/>
  <c r="AH178" i="220"/>
  <c r="AG178" i="220"/>
  <c r="AF178" i="220"/>
  <c r="AE178" i="220"/>
  <c r="AD178" i="220"/>
  <c r="AC178" i="220"/>
  <c r="AB178" i="220"/>
  <c r="AA178" i="220"/>
  <c r="L178" i="220"/>
  <c r="J178" i="220"/>
  <c r="BE176" i="220"/>
  <c r="BD176" i="220"/>
  <c r="BC176" i="220"/>
  <c r="BB176" i="220"/>
  <c r="BA176" i="220"/>
  <c r="AZ176" i="220"/>
  <c r="AY176" i="220"/>
  <c r="AX176" i="220"/>
  <c r="AW176" i="220"/>
  <c r="AV176" i="220"/>
  <c r="AU176" i="220"/>
  <c r="AT176" i="220"/>
  <c r="AS176" i="220"/>
  <c r="AR176" i="220"/>
  <c r="AQ176" i="220"/>
  <c r="AP176" i="220"/>
  <c r="AO176" i="220"/>
  <c r="AN176" i="220"/>
  <c r="AM176" i="220"/>
  <c r="AL176" i="220"/>
  <c r="AK176" i="220"/>
  <c r="AJ176" i="220"/>
  <c r="AI176" i="220"/>
  <c r="AH176" i="220"/>
  <c r="AG176" i="220"/>
  <c r="AF176" i="220"/>
  <c r="AE176" i="220"/>
  <c r="AD176" i="220"/>
  <c r="AC176" i="220"/>
  <c r="AB176" i="220"/>
  <c r="AA176" i="220"/>
  <c r="L176" i="220"/>
  <c r="J176" i="220"/>
  <c r="BE174" i="220"/>
  <c r="BD174" i="220"/>
  <c r="BC174" i="220"/>
  <c r="BB174" i="220"/>
  <c r="BA174" i="220"/>
  <c r="AZ174" i="220"/>
  <c r="AY174" i="220"/>
  <c r="AX174" i="220"/>
  <c r="AW174" i="220"/>
  <c r="AV174" i="220"/>
  <c r="AU174" i="220"/>
  <c r="AT174" i="220"/>
  <c r="AS174" i="220"/>
  <c r="AR174" i="220"/>
  <c r="AQ174" i="220"/>
  <c r="AP174" i="220"/>
  <c r="AO174" i="220"/>
  <c r="AN174" i="220"/>
  <c r="AM174" i="220"/>
  <c r="AL174" i="220"/>
  <c r="AK174" i="220"/>
  <c r="AJ174" i="220"/>
  <c r="AI174" i="220"/>
  <c r="AH174" i="220"/>
  <c r="AG174" i="220"/>
  <c r="AF174" i="220"/>
  <c r="AE174" i="220"/>
  <c r="AD174" i="220"/>
  <c r="AC174" i="220"/>
  <c r="AB174" i="220"/>
  <c r="AA174" i="220"/>
  <c r="L174" i="220"/>
  <c r="J174" i="220"/>
  <c r="BE172" i="220"/>
  <c r="BD172" i="220"/>
  <c r="BC172" i="220"/>
  <c r="BB172" i="220"/>
  <c r="BA172" i="220"/>
  <c r="AZ172" i="220"/>
  <c r="AY172" i="220"/>
  <c r="AX172" i="220"/>
  <c r="AW172" i="220"/>
  <c r="AV172" i="220"/>
  <c r="AU172" i="220"/>
  <c r="AT172" i="220"/>
  <c r="AS172" i="220"/>
  <c r="AR172" i="220"/>
  <c r="AQ172" i="220"/>
  <c r="AP172" i="220"/>
  <c r="AO172" i="220"/>
  <c r="AN172" i="220"/>
  <c r="AM172" i="220"/>
  <c r="AL172" i="220"/>
  <c r="AK172" i="220"/>
  <c r="AJ172" i="220"/>
  <c r="AI172" i="220"/>
  <c r="AH172" i="220"/>
  <c r="AG172" i="220"/>
  <c r="AF172" i="220"/>
  <c r="AE172" i="220"/>
  <c r="AD172" i="220"/>
  <c r="AC172" i="220"/>
  <c r="AB172" i="220"/>
  <c r="AA172" i="220"/>
  <c r="L172" i="220"/>
  <c r="J172" i="220"/>
  <c r="BE170" i="220"/>
  <c r="BD170" i="220"/>
  <c r="BC170" i="220"/>
  <c r="BB170" i="220"/>
  <c r="BA170" i="220"/>
  <c r="AZ170" i="220"/>
  <c r="AY170" i="220"/>
  <c r="AX170" i="220"/>
  <c r="AW170" i="220"/>
  <c r="AV170" i="220"/>
  <c r="AU170" i="220"/>
  <c r="AT170" i="220"/>
  <c r="AS170" i="220"/>
  <c r="AR170" i="220"/>
  <c r="AQ170" i="220"/>
  <c r="AP170" i="220"/>
  <c r="AO170" i="220"/>
  <c r="AN170" i="220"/>
  <c r="AM170" i="220"/>
  <c r="AL170" i="220"/>
  <c r="AK170" i="220"/>
  <c r="AJ170" i="220"/>
  <c r="AI170" i="220"/>
  <c r="AH170" i="220"/>
  <c r="AG170" i="220"/>
  <c r="AF170" i="220"/>
  <c r="AE170" i="220"/>
  <c r="AD170" i="220"/>
  <c r="AC170" i="220"/>
  <c r="AB170" i="220"/>
  <c r="AA170" i="220"/>
  <c r="L170" i="220"/>
  <c r="J170" i="220"/>
  <c r="BE168" i="220"/>
  <c r="BD168" i="220"/>
  <c r="BC168" i="220"/>
  <c r="BB168" i="220"/>
  <c r="BA168" i="220"/>
  <c r="AZ168" i="220"/>
  <c r="AY168" i="220"/>
  <c r="AX168" i="220"/>
  <c r="AW168" i="220"/>
  <c r="AV168" i="220"/>
  <c r="AU168" i="220"/>
  <c r="AT168" i="220"/>
  <c r="AS168" i="220"/>
  <c r="AR168" i="220"/>
  <c r="AQ168" i="220"/>
  <c r="AP168" i="220"/>
  <c r="AO168" i="220"/>
  <c r="AN168" i="220"/>
  <c r="AM168" i="220"/>
  <c r="AL168" i="220"/>
  <c r="AK168" i="220"/>
  <c r="AJ168" i="220"/>
  <c r="AI168" i="220"/>
  <c r="AH168" i="220"/>
  <c r="AG168" i="220"/>
  <c r="AF168" i="220"/>
  <c r="AE168" i="220"/>
  <c r="AD168" i="220"/>
  <c r="AC168" i="220"/>
  <c r="AB168" i="220"/>
  <c r="AA168" i="220"/>
  <c r="L168" i="220"/>
  <c r="J168" i="220"/>
  <c r="BE166" i="220"/>
  <c r="BD166" i="220"/>
  <c r="BC166" i="220"/>
  <c r="BB166" i="220"/>
  <c r="BA166" i="220"/>
  <c r="AZ166" i="220"/>
  <c r="AY166" i="220"/>
  <c r="AX166" i="220"/>
  <c r="AW166" i="220"/>
  <c r="AV166" i="220"/>
  <c r="AU166" i="220"/>
  <c r="AT166" i="220"/>
  <c r="AS166" i="220"/>
  <c r="AR166" i="220"/>
  <c r="AQ166" i="220"/>
  <c r="AP166" i="220"/>
  <c r="AO166" i="220"/>
  <c r="AN166" i="220"/>
  <c r="AM166" i="220"/>
  <c r="AL166" i="220"/>
  <c r="AK166" i="220"/>
  <c r="AJ166" i="220"/>
  <c r="AI166" i="220"/>
  <c r="AH166" i="220"/>
  <c r="AG166" i="220"/>
  <c r="AF166" i="220"/>
  <c r="AE166" i="220"/>
  <c r="AD166" i="220"/>
  <c r="AC166" i="220"/>
  <c r="AB166" i="220"/>
  <c r="AA166" i="220"/>
  <c r="L166" i="220"/>
  <c r="J166" i="220"/>
  <c r="BE164" i="220"/>
  <c r="BD164" i="220"/>
  <c r="BC164" i="220"/>
  <c r="BB164" i="220"/>
  <c r="BA164" i="220"/>
  <c r="AZ164" i="220"/>
  <c r="AY164" i="220"/>
  <c r="AX164" i="220"/>
  <c r="AW164" i="220"/>
  <c r="AV164" i="220"/>
  <c r="AU164" i="220"/>
  <c r="AT164" i="220"/>
  <c r="AS164" i="220"/>
  <c r="AR164" i="220"/>
  <c r="AQ164" i="220"/>
  <c r="AP164" i="220"/>
  <c r="AO164" i="220"/>
  <c r="AN164" i="220"/>
  <c r="AM164" i="220"/>
  <c r="AL164" i="220"/>
  <c r="AK164" i="220"/>
  <c r="AJ164" i="220"/>
  <c r="AI164" i="220"/>
  <c r="AH164" i="220"/>
  <c r="AG164" i="220"/>
  <c r="AF164" i="220"/>
  <c r="AE164" i="220"/>
  <c r="AD164" i="220"/>
  <c r="AC164" i="220"/>
  <c r="AB164" i="220"/>
  <c r="AA164" i="220"/>
  <c r="L164" i="220"/>
  <c r="J164" i="220"/>
  <c r="BE162" i="220"/>
  <c r="BD162" i="220"/>
  <c r="BC162" i="220"/>
  <c r="BB162" i="220"/>
  <c r="BA162" i="220"/>
  <c r="AZ162" i="220"/>
  <c r="AY162" i="220"/>
  <c r="AX162" i="220"/>
  <c r="AW162" i="220"/>
  <c r="AV162" i="220"/>
  <c r="AU162" i="220"/>
  <c r="AT162" i="220"/>
  <c r="AS162" i="220"/>
  <c r="AR162" i="220"/>
  <c r="AQ162" i="220"/>
  <c r="AP162" i="220"/>
  <c r="AO162" i="220"/>
  <c r="AN162" i="220"/>
  <c r="AM162" i="220"/>
  <c r="AL162" i="220"/>
  <c r="AK162" i="220"/>
  <c r="AJ162" i="220"/>
  <c r="AI162" i="220"/>
  <c r="AH162" i="220"/>
  <c r="AG162" i="220"/>
  <c r="AF162" i="220"/>
  <c r="AE162" i="220"/>
  <c r="AD162" i="220"/>
  <c r="AC162" i="220"/>
  <c r="AB162" i="220"/>
  <c r="AA162" i="220"/>
  <c r="L162" i="220"/>
  <c r="J162" i="220"/>
  <c r="BE160" i="220"/>
  <c r="BD160" i="220"/>
  <c r="BC160" i="220"/>
  <c r="BB160" i="220"/>
  <c r="BA160" i="220"/>
  <c r="AZ160" i="220"/>
  <c r="AY160" i="220"/>
  <c r="AX160" i="220"/>
  <c r="AW160" i="220"/>
  <c r="AV160" i="220"/>
  <c r="AU160" i="220"/>
  <c r="AT160" i="220"/>
  <c r="AS160" i="220"/>
  <c r="AR160" i="220"/>
  <c r="AQ160" i="220"/>
  <c r="AP160" i="220"/>
  <c r="AO160" i="220"/>
  <c r="AN160" i="220"/>
  <c r="AM160" i="220"/>
  <c r="AL160" i="220"/>
  <c r="AK160" i="220"/>
  <c r="AJ160" i="220"/>
  <c r="AI160" i="220"/>
  <c r="AH160" i="220"/>
  <c r="AG160" i="220"/>
  <c r="AF160" i="220"/>
  <c r="AE160" i="220"/>
  <c r="AD160" i="220"/>
  <c r="AC160" i="220"/>
  <c r="AB160" i="220"/>
  <c r="AA160" i="220"/>
  <c r="L160" i="220"/>
  <c r="J160" i="220"/>
  <c r="BE158" i="220"/>
  <c r="BD158" i="220"/>
  <c r="BC158" i="220"/>
  <c r="BB158" i="220"/>
  <c r="BA158" i="220"/>
  <c r="AZ158" i="220"/>
  <c r="AY158" i="220"/>
  <c r="AX158" i="220"/>
  <c r="AW158" i="220"/>
  <c r="AV158" i="220"/>
  <c r="AU158" i="220"/>
  <c r="AT158" i="220"/>
  <c r="AS158" i="220"/>
  <c r="AR158" i="220"/>
  <c r="AQ158" i="220"/>
  <c r="AP158" i="220"/>
  <c r="AO158" i="220"/>
  <c r="AN158" i="220"/>
  <c r="AM158" i="220"/>
  <c r="AL158" i="220"/>
  <c r="AK158" i="220"/>
  <c r="AJ158" i="220"/>
  <c r="AI158" i="220"/>
  <c r="AH158" i="220"/>
  <c r="AG158" i="220"/>
  <c r="AF158" i="220"/>
  <c r="AE158" i="220"/>
  <c r="AD158" i="220"/>
  <c r="AC158" i="220"/>
  <c r="AB158" i="220"/>
  <c r="AA158" i="220"/>
  <c r="L158" i="220"/>
  <c r="J158" i="220"/>
  <c r="BE156" i="220"/>
  <c r="BD156" i="220"/>
  <c r="BC156" i="220"/>
  <c r="BB156" i="220"/>
  <c r="BA156" i="220"/>
  <c r="AZ156" i="220"/>
  <c r="AY156" i="220"/>
  <c r="AX156" i="220"/>
  <c r="AW156" i="220"/>
  <c r="AV156" i="220"/>
  <c r="AU156" i="220"/>
  <c r="AT156" i="220"/>
  <c r="AS156" i="220"/>
  <c r="AR156" i="220"/>
  <c r="AQ156" i="220"/>
  <c r="AP156" i="220"/>
  <c r="AO156" i="220"/>
  <c r="AN156" i="220"/>
  <c r="AM156" i="220"/>
  <c r="AL156" i="220"/>
  <c r="AK156" i="220"/>
  <c r="AJ156" i="220"/>
  <c r="AI156" i="220"/>
  <c r="AH156" i="220"/>
  <c r="AG156" i="220"/>
  <c r="AF156" i="220"/>
  <c r="AE156" i="220"/>
  <c r="AD156" i="220"/>
  <c r="AC156" i="220"/>
  <c r="AB156" i="220"/>
  <c r="AA156" i="220"/>
  <c r="L156" i="220"/>
  <c r="J156" i="220"/>
  <c r="BE154" i="220"/>
  <c r="BD154" i="220"/>
  <c r="BC154" i="220"/>
  <c r="BB154" i="220"/>
  <c r="BA154" i="220"/>
  <c r="AZ154" i="220"/>
  <c r="AY154" i="220"/>
  <c r="AX154" i="220"/>
  <c r="AW154" i="220"/>
  <c r="AV154" i="220"/>
  <c r="AU154" i="220"/>
  <c r="AT154" i="220"/>
  <c r="AS154" i="220"/>
  <c r="AR154" i="220"/>
  <c r="AQ154" i="220"/>
  <c r="AP154" i="220"/>
  <c r="AO154" i="220"/>
  <c r="AN154" i="220"/>
  <c r="AM154" i="220"/>
  <c r="AL154" i="220"/>
  <c r="AK154" i="220"/>
  <c r="AJ154" i="220"/>
  <c r="AI154" i="220"/>
  <c r="AH154" i="220"/>
  <c r="AG154" i="220"/>
  <c r="AF154" i="220"/>
  <c r="AE154" i="220"/>
  <c r="AD154" i="220"/>
  <c r="AC154" i="220"/>
  <c r="AB154" i="220"/>
  <c r="AA154" i="220"/>
  <c r="L154" i="220"/>
  <c r="J154" i="220"/>
  <c r="BE152" i="220"/>
  <c r="BD152" i="220"/>
  <c r="BC152" i="220"/>
  <c r="BB152" i="220"/>
  <c r="BA152" i="220"/>
  <c r="AZ152" i="220"/>
  <c r="AY152" i="220"/>
  <c r="AX152" i="220"/>
  <c r="AW152" i="220"/>
  <c r="AV152" i="220"/>
  <c r="AU152" i="220"/>
  <c r="AT152" i="220"/>
  <c r="AS152" i="220"/>
  <c r="AR152" i="220"/>
  <c r="AQ152" i="220"/>
  <c r="AP152" i="220"/>
  <c r="AO152" i="220"/>
  <c r="AN152" i="220"/>
  <c r="AM152" i="220"/>
  <c r="AL152" i="220"/>
  <c r="AK152" i="220"/>
  <c r="AJ152" i="220"/>
  <c r="AI152" i="220"/>
  <c r="AH152" i="220"/>
  <c r="AG152" i="220"/>
  <c r="AF152" i="220"/>
  <c r="AE152" i="220"/>
  <c r="AD152" i="220"/>
  <c r="AC152" i="220"/>
  <c r="AB152" i="220"/>
  <c r="AA152" i="220"/>
  <c r="BF152" i="220" s="1"/>
  <c r="BH152" i="220" s="1"/>
  <c r="L152" i="220"/>
  <c r="J152" i="220"/>
  <c r="BE150" i="220"/>
  <c r="BD150" i="220"/>
  <c r="BC150" i="220"/>
  <c r="BB150" i="220"/>
  <c r="BA150" i="220"/>
  <c r="AZ150" i="220"/>
  <c r="AY150" i="220"/>
  <c r="AX150" i="220"/>
  <c r="AW150" i="220"/>
  <c r="AV150" i="220"/>
  <c r="AU150" i="220"/>
  <c r="AT150" i="220"/>
  <c r="AS150" i="220"/>
  <c r="AR150" i="220"/>
  <c r="AQ150" i="220"/>
  <c r="AP150" i="220"/>
  <c r="AO150" i="220"/>
  <c r="AN150" i="220"/>
  <c r="AM150" i="220"/>
  <c r="AL150" i="220"/>
  <c r="AK150" i="220"/>
  <c r="AJ150" i="220"/>
  <c r="AI150" i="220"/>
  <c r="AH150" i="220"/>
  <c r="AG150" i="220"/>
  <c r="AF150" i="220"/>
  <c r="AE150" i="220"/>
  <c r="AD150" i="220"/>
  <c r="AC150" i="220"/>
  <c r="AB150" i="220"/>
  <c r="AA150" i="220"/>
  <c r="L150" i="220"/>
  <c r="J150" i="220"/>
  <c r="BE148" i="220"/>
  <c r="BD148" i="220"/>
  <c r="BC148" i="220"/>
  <c r="BB148" i="220"/>
  <c r="BA148" i="220"/>
  <c r="AZ148" i="220"/>
  <c r="AY148" i="220"/>
  <c r="AX148" i="220"/>
  <c r="AW148" i="220"/>
  <c r="AV148" i="220"/>
  <c r="AU148" i="220"/>
  <c r="AT148" i="220"/>
  <c r="AS148" i="220"/>
  <c r="AR148" i="220"/>
  <c r="AQ148" i="220"/>
  <c r="AP148" i="220"/>
  <c r="AO148" i="220"/>
  <c r="AN148" i="220"/>
  <c r="AM148" i="220"/>
  <c r="AL148" i="220"/>
  <c r="AK148" i="220"/>
  <c r="AJ148" i="220"/>
  <c r="AI148" i="220"/>
  <c r="AH148" i="220"/>
  <c r="AG148" i="220"/>
  <c r="AF148" i="220"/>
  <c r="AE148" i="220"/>
  <c r="AD148" i="220"/>
  <c r="AC148" i="220"/>
  <c r="AB148" i="220"/>
  <c r="AA148" i="220"/>
  <c r="L148" i="220"/>
  <c r="J148" i="220"/>
  <c r="BE146" i="220"/>
  <c r="BD146" i="220"/>
  <c r="BC146" i="220"/>
  <c r="BB146" i="220"/>
  <c r="BA146" i="220"/>
  <c r="AZ146" i="220"/>
  <c r="AY146" i="220"/>
  <c r="AX146" i="220"/>
  <c r="AW146" i="220"/>
  <c r="AV146" i="220"/>
  <c r="AU146" i="220"/>
  <c r="AT146" i="220"/>
  <c r="AS146" i="220"/>
  <c r="AR146" i="220"/>
  <c r="AQ146" i="220"/>
  <c r="AP146" i="220"/>
  <c r="AO146" i="220"/>
  <c r="AN146" i="220"/>
  <c r="AM146" i="220"/>
  <c r="AL146" i="220"/>
  <c r="AK146" i="220"/>
  <c r="AJ146" i="220"/>
  <c r="AI146" i="220"/>
  <c r="AH146" i="220"/>
  <c r="AG146" i="220"/>
  <c r="AF146" i="220"/>
  <c r="AE146" i="220"/>
  <c r="AD146" i="220"/>
  <c r="AC146" i="220"/>
  <c r="AB146" i="220"/>
  <c r="AA146" i="220"/>
  <c r="L146" i="220"/>
  <c r="J146" i="220"/>
  <c r="BE144" i="220"/>
  <c r="BD144" i="220"/>
  <c r="BC144" i="220"/>
  <c r="BB144" i="220"/>
  <c r="BA144" i="220"/>
  <c r="AZ144" i="220"/>
  <c r="AY144" i="220"/>
  <c r="AX144" i="220"/>
  <c r="AW144" i="220"/>
  <c r="AV144" i="220"/>
  <c r="AU144" i="220"/>
  <c r="AT144" i="220"/>
  <c r="AS144" i="220"/>
  <c r="AR144" i="220"/>
  <c r="AQ144" i="220"/>
  <c r="AP144" i="220"/>
  <c r="AO144" i="220"/>
  <c r="AN144" i="220"/>
  <c r="AM144" i="220"/>
  <c r="AL144" i="220"/>
  <c r="AK144" i="220"/>
  <c r="AJ144" i="220"/>
  <c r="AI144" i="220"/>
  <c r="AH144" i="220"/>
  <c r="AG144" i="220"/>
  <c r="AF144" i="220"/>
  <c r="AE144" i="220"/>
  <c r="AD144" i="220"/>
  <c r="AC144" i="220"/>
  <c r="AB144" i="220"/>
  <c r="AA144" i="220"/>
  <c r="L144" i="220"/>
  <c r="J144" i="220"/>
  <c r="BE142" i="220"/>
  <c r="BD142" i="220"/>
  <c r="BC142" i="220"/>
  <c r="BB142" i="220"/>
  <c r="BA142" i="220"/>
  <c r="AZ142" i="220"/>
  <c r="AY142" i="220"/>
  <c r="AX142" i="220"/>
  <c r="AW142" i="220"/>
  <c r="AV142" i="220"/>
  <c r="AU142" i="220"/>
  <c r="AT142" i="220"/>
  <c r="AS142" i="220"/>
  <c r="AR142" i="220"/>
  <c r="AQ142" i="220"/>
  <c r="AP142" i="220"/>
  <c r="AO142" i="220"/>
  <c r="AN142" i="220"/>
  <c r="AM142" i="220"/>
  <c r="AL142" i="220"/>
  <c r="AK142" i="220"/>
  <c r="AJ142" i="220"/>
  <c r="AI142" i="220"/>
  <c r="AH142" i="220"/>
  <c r="AG142" i="220"/>
  <c r="AF142" i="220"/>
  <c r="AE142" i="220"/>
  <c r="AD142" i="220"/>
  <c r="AC142" i="220"/>
  <c r="AB142" i="220"/>
  <c r="AA142" i="220"/>
  <c r="L142" i="220"/>
  <c r="J142" i="220"/>
  <c r="BE140" i="220"/>
  <c r="BD140" i="220"/>
  <c r="BC140" i="220"/>
  <c r="BB140" i="220"/>
  <c r="BA140" i="220"/>
  <c r="AZ140" i="220"/>
  <c r="AY140" i="220"/>
  <c r="AX140" i="220"/>
  <c r="AW140" i="220"/>
  <c r="AV140" i="220"/>
  <c r="AU140" i="220"/>
  <c r="AT140" i="220"/>
  <c r="AS140" i="220"/>
  <c r="AR140" i="220"/>
  <c r="AQ140" i="220"/>
  <c r="AP140" i="220"/>
  <c r="AO140" i="220"/>
  <c r="AN140" i="220"/>
  <c r="AM140" i="220"/>
  <c r="AL140" i="220"/>
  <c r="AK140" i="220"/>
  <c r="AJ140" i="220"/>
  <c r="AI140" i="220"/>
  <c r="AH140" i="220"/>
  <c r="AG140" i="220"/>
  <c r="AF140" i="220"/>
  <c r="AE140" i="220"/>
  <c r="AD140" i="220"/>
  <c r="AC140" i="220"/>
  <c r="AB140" i="220"/>
  <c r="AA140" i="220"/>
  <c r="L140" i="220"/>
  <c r="J140" i="220"/>
  <c r="BE138" i="220"/>
  <c r="BD138" i="220"/>
  <c r="BC138" i="220"/>
  <c r="BB138" i="220"/>
  <c r="BA138" i="220"/>
  <c r="AZ138" i="220"/>
  <c r="AY138" i="220"/>
  <c r="AX138" i="220"/>
  <c r="AW138" i="220"/>
  <c r="AV138" i="220"/>
  <c r="AU138" i="220"/>
  <c r="AT138" i="220"/>
  <c r="AS138" i="220"/>
  <c r="AR138" i="220"/>
  <c r="AQ138" i="220"/>
  <c r="AP138" i="220"/>
  <c r="AO138" i="220"/>
  <c r="AN138" i="220"/>
  <c r="AM138" i="220"/>
  <c r="AL138" i="220"/>
  <c r="AK138" i="220"/>
  <c r="AJ138" i="220"/>
  <c r="AI138" i="220"/>
  <c r="AH138" i="220"/>
  <c r="AG138" i="220"/>
  <c r="AF138" i="220"/>
  <c r="AE138" i="220"/>
  <c r="AD138" i="220"/>
  <c r="AC138" i="220"/>
  <c r="AB138" i="220"/>
  <c r="AA138" i="220"/>
  <c r="L138" i="220"/>
  <c r="J138" i="220"/>
  <c r="BE136" i="220"/>
  <c r="BD136" i="220"/>
  <c r="BC136" i="220"/>
  <c r="BB136" i="220"/>
  <c r="BA136" i="220"/>
  <c r="AZ136" i="220"/>
  <c r="AY136" i="220"/>
  <c r="AX136" i="220"/>
  <c r="AW136" i="220"/>
  <c r="AV136" i="220"/>
  <c r="AU136" i="220"/>
  <c r="AT136" i="220"/>
  <c r="AS136" i="220"/>
  <c r="AR136" i="220"/>
  <c r="AQ136" i="220"/>
  <c r="AP136" i="220"/>
  <c r="AO136" i="220"/>
  <c r="AN136" i="220"/>
  <c r="AM136" i="220"/>
  <c r="AL136" i="220"/>
  <c r="AK136" i="220"/>
  <c r="AJ136" i="220"/>
  <c r="AI136" i="220"/>
  <c r="AH136" i="220"/>
  <c r="AG136" i="220"/>
  <c r="AF136" i="220"/>
  <c r="AE136" i="220"/>
  <c r="AD136" i="220"/>
  <c r="AC136" i="220"/>
  <c r="AB136" i="220"/>
  <c r="AA136" i="220"/>
  <c r="BF136" i="220" s="1"/>
  <c r="BH136" i="220" s="1"/>
  <c r="L136" i="220"/>
  <c r="J136" i="220"/>
  <c r="BE134" i="220"/>
  <c r="BD134" i="220"/>
  <c r="BC134" i="220"/>
  <c r="BB134" i="220"/>
  <c r="BA134" i="220"/>
  <c r="AZ134" i="220"/>
  <c r="AY134" i="220"/>
  <c r="AX134" i="220"/>
  <c r="AW134" i="220"/>
  <c r="AV134" i="220"/>
  <c r="AU134" i="220"/>
  <c r="AT134" i="220"/>
  <c r="AS134" i="220"/>
  <c r="AR134" i="220"/>
  <c r="AQ134" i="220"/>
  <c r="AP134" i="220"/>
  <c r="AO134" i="220"/>
  <c r="AN134" i="220"/>
  <c r="AM134" i="220"/>
  <c r="AL134" i="220"/>
  <c r="AK134" i="220"/>
  <c r="AJ134" i="220"/>
  <c r="AI134" i="220"/>
  <c r="AH134" i="220"/>
  <c r="AG134" i="220"/>
  <c r="AF134" i="220"/>
  <c r="AE134" i="220"/>
  <c r="AD134" i="220"/>
  <c r="AC134" i="220"/>
  <c r="AB134" i="220"/>
  <c r="AA134" i="220"/>
  <c r="L134" i="220"/>
  <c r="J134" i="220"/>
  <c r="BE132" i="220"/>
  <c r="BD132" i="220"/>
  <c r="BC132" i="220"/>
  <c r="BB132" i="220"/>
  <c r="BA132" i="220"/>
  <c r="AZ132" i="220"/>
  <c r="AY132" i="220"/>
  <c r="AX132" i="220"/>
  <c r="AW132" i="220"/>
  <c r="AV132" i="220"/>
  <c r="AU132" i="220"/>
  <c r="AT132" i="220"/>
  <c r="AS132" i="220"/>
  <c r="AR132" i="220"/>
  <c r="AQ132" i="220"/>
  <c r="AP132" i="220"/>
  <c r="AO132" i="220"/>
  <c r="AN132" i="220"/>
  <c r="AM132" i="220"/>
  <c r="AL132" i="220"/>
  <c r="AK132" i="220"/>
  <c r="AJ132" i="220"/>
  <c r="AI132" i="220"/>
  <c r="AH132" i="220"/>
  <c r="AG132" i="220"/>
  <c r="AF132" i="220"/>
  <c r="AE132" i="220"/>
  <c r="AD132" i="220"/>
  <c r="AC132" i="220"/>
  <c r="AB132" i="220"/>
  <c r="AA132" i="220"/>
  <c r="L132" i="220"/>
  <c r="J132" i="220"/>
  <c r="BE130" i="220"/>
  <c r="BD130" i="220"/>
  <c r="BC130" i="220"/>
  <c r="BB130" i="220"/>
  <c r="BA130" i="220"/>
  <c r="AZ130" i="220"/>
  <c r="AY130" i="220"/>
  <c r="AX130" i="220"/>
  <c r="AW130" i="220"/>
  <c r="AV130" i="220"/>
  <c r="AU130" i="220"/>
  <c r="AT130" i="220"/>
  <c r="AS130" i="220"/>
  <c r="AR130" i="220"/>
  <c r="AQ130" i="220"/>
  <c r="AP130" i="220"/>
  <c r="AO130" i="220"/>
  <c r="AN130" i="220"/>
  <c r="AM130" i="220"/>
  <c r="AL130" i="220"/>
  <c r="AK130" i="220"/>
  <c r="AJ130" i="220"/>
  <c r="AI130" i="220"/>
  <c r="AH130" i="220"/>
  <c r="AG130" i="220"/>
  <c r="AF130" i="220"/>
  <c r="AE130" i="220"/>
  <c r="AD130" i="220"/>
  <c r="AC130" i="220"/>
  <c r="AB130" i="220"/>
  <c r="AA130" i="220"/>
  <c r="L130" i="220"/>
  <c r="J130" i="220"/>
  <c r="BE128" i="220"/>
  <c r="BD128" i="220"/>
  <c r="BC128" i="220"/>
  <c r="BB128" i="220"/>
  <c r="BA128" i="220"/>
  <c r="AZ128" i="220"/>
  <c r="AY128" i="220"/>
  <c r="AX128" i="220"/>
  <c r="AW128" i="220"/>
  <c r="AV128" i="220"/>
  <c r="AU128" i="220"/>
  <c r="AT128" i="220"/>
  <c r="AS128" i="220"/>
  <c r="AR128" i="220"/>
  <c r="AQ128" i="220"/>
  <c r="AP128" i="220"/>
  <c r="AO128" i="220"/>
  <c r="AN128" i="220"/>
  <c r="AM128" i="220"/>
  <c r="AL128" i="220"/>
  <c r="AK128" i="220"/>
  <c r="AJ128" i="220"/>
  <c r="AI128" i="220"/>
  <c r="AH128" i="220"/>
  <c r="AG128" i="220"/>
  <c r="AF128" i="220"/>
  <c r="AE128" i="220"/>
  <c r="AD128" i="220"/>
  <c r="AC128" i="220"/>
  <c r="AB128" i="220"/>
  <c r="AA128" i="220"/>
  <c r="L128" i="220"/>
  <c r="J128" i="220"/>
  <c r="BE126" i="220"/>
  <c r="BD126" i="220"/>
  <c r="BC126" i="220"/>
  <c r="BB126" i="220"/>
  <c r="BA126" i="220"/>
  <c r="AZ126" i="220"/>
  <c r="AY126" i="220"/>
  <c r="AX126" i="220"/>
  <c r="AW126" i="220"/>
  <c r="AV126" i="220"/>
  <c r="AU126" i="220"/>
  <c r="AT126" i="220"/>
  <c r="AS126" i="220"/>
  <c r="AR126" i="220"/>
  <c r="AQ126" i="220"/>
  <c r="AP126" i="220"/>
  <c r="AO126" i="220"/>
  <c r="AN126" i="220"/>
  <c r="AM126" i="220"/>
  <c r="AL126" i="220"/>
  <c r="AK126" i="220"/>
  <c r="AJ126" i="220"/>
  <c r="AI126" i="220"/>
  <c r="AH126" i="220"/>
  <c r="AG126" i="220"/>
  <c r="AF126" i="220"/>
  <c r="AE126" i="220"/>
  <c r="AD126" i="220"/>
  <c r="AC126" i="220"/>
  <c r="AB126" i="220"/>
  <c r="AA126" i="220"/>
  <c r="L126" i="220"/>
  <c r="J126" i="220"/>
  <c r="BE124" i="220"/>
  <c r="BD124" i="220"/>
  <c r="BC124" i="220"/>
  <c r="BB124" i="220"/>
  <c r="BA124" i="220"/>
  <c r="AZ124" i="220"/>
  <c r="AY124" i="220"/>
  <c r="AX124" i="220"/>
  <c r="AW124" i="220"/>
  <c r="AV124" i="220"/>
  <c r="AU124" i="220"/>
  <c r="AT124" i="220"/>
  <c r="AS124" i="220"/>
  <c r="AR124" i="220"/>
  <c r="AQ124" i="220"/>
  <c r="AP124" i="220"/>
  <c r="AO124" i="220"/>
  <c r="AN124" i="220"/>
  <c r="AM124" i="220"/>
  <c r="AL124" i="220"/>
  <c r="AK124" i="220"/>
  <c r="AJ124" i="220"/>
  <c r="AI124" i="220"/>
  <c r="AH124" i="220"/>
  <c r="AG124" i="220"/>
  <c r="AF124" i="220"/>
  <c r="AE124" i="220"/>
  <c r="AD124" i="220"/>
  <c r="AC124" i="220"/>
  <c r="AB124" i="220"/>
  <c r="AA124" i="220"/>
  <c r="L124" i="220"/>
  <c r="J124" i="220"/>
  <c r="BE122" i="220"/>
  <c r="BD122" i="220"/>
  <c r="BC122" i="220"/>
  <c r="BB122" i="220"/>
  <c r="BA122" i="220"/>
  <c r="AZ122" i="220"/>
  <c r="AY122" i="220"/>
  <c r="AX122" i="220"/>
  <c r="AW122" i="220"/>
  <c r="AV122" i="220"/>
  <c r="AU122" i="220"/>
  <c r="AT122" i="220"/>
  <c r="AS122" i="220"/>
  <c r="AR122" i="220"/>
  <c r="AQ122" i="220"/>
  <c r="AP122" i="220"/>
  <c r="AO122" i="220"/>
  <c r="AN122" i="220"/>
  <c r="AM122" i="220"/>
  <c r="AL122" i="220"/>
  <c r="AK122" i="220"/>
  <c r="AJ122" i="220"/>
  <c r="AI122" i="220"/>
  <c r="AH122" i="220"/>
  <c r="AG122" i="220"/>
  <c r="AF122" i="220"/>
  <c r="AE122" i="220"/>
  <c r="AD122" i="220"/>
  <c r="AC122" i="220"/>
  <c r="AB122" i="220"/>
  <c r="AA122" i="220"/>
  <c r="L122" i="220"/>
  <c r="J122" i="220"/>
  <c r="BE120" i="220"/>
  <c r="BD120" i="220"/>
  <c r="BC120" i="220"/>
  <c r="BB120" i="220"/>
  <c r="BA120" i="220"/>
  <c r="AZ120" i="220"/>
  <c r="AY120" i="220"/>
  <c r="AX120" i="220"/>
  <c r="AW120" i="220"/>
  <c r="AV120" i="220"/>
  <c r="AU120" i="220"/>
  <c r="AT120" i="220"/>
  <c r="AS120" i="220"/>
  <c r="AR120" i="220"/>
  <c r="AQ120" i="220"/>
  <c r="AP120" i="220"/>
  <c r="AO120" i="220"/>
  <c r="AN120" i="220"/>
  <c r="AM120" i="220"/>
  <c r="AL120" i="220"/>
  <c r="AK120" i="220"/>
  <c r="AJ120" i="220"/>
  <c r="AI120" i="220"/>
  <c r="AH120" i="220"/>
  <c r="AG120" i="220"/>
  <c r="AF120" i="220"/>
  <c r="AE120" i="220"/>
  <c r="AD120" i="220"/>
  <c r="AC120" i="220"/>
  <c r="AB120" i="220"/>
  <c r="AA120" i="220"/>
  <c r="BF120" i="220" s="1"/>
  <c r="BH120" i="220" s="1"/>
  <c r="L120" i="220"/>
  <c r="J120" i="220"/>
  <c r="BE118" i="220"/>
  <c r="BD118" i="220"/>
  <c r="BC118" i="220"/>
  <c r="BB118" i="220"/>
  <c r="BA118" i="220"/>
  <c r="AZ118" i="220"/>
  <c r="AY118" i="220"/>
  <c r="AX118" i="220"/>
  <c r="AW118" i="220"/>
  <c r="AV118" i="220"/>
  <c r="AU118" i="220"/>
  <c r="AT118" i="220"/>
  <c r="AS118" i="220"/>
  <c r="AR118" i="220"/>
  <c r="AQ118" i="220"/>
  <c r="AP118" i="220"/>
  <c r="AO118" i="220"/>
  <c r="AN118" i="220"/>
  <c r="AM118" i="220"/>
  <c r="AL118" i="220"/>
  <c r="AK118" i="220"/>
  <c r="AJ118" i="220"/>
  <c r="AI118" i="220"/>
  <c r="AH118" i="220"/>
  <c r="AG118" i="220"/>
  <c r="AF118" i="220"/>
  <c r="AE118" i="220"/>
  <c r="AD118" i="220"/>
  <c r="AC118" i="220"/>
  <c r="AB118" i="220"/>
  <c r="AA118" i="220"/>
  <c r="L118" i="220"/>
  <c r="J118" i="220"/>
  <c r="BE116" i="220"/>
  <c r="BD116" i="220"/>
  <c r="BC116" i="220"/>
  <c r="BB116" i="220"/>
  <c r="BA116" i="220"/>
  <c r="AZ116" i="220"/>
  <c r="AY116" i="220"/>
  <c r="AX116" i="220"/>
  <c r="AW116" i="220"/>
  <c r="AV116" i="220"/>
  <c r="AU116" i="220"/>
  <c r="AT116" i="220"/>
  <c r="AS116" i="220"/>
  <c r="AR116" i="220"/>
  <c r="AQ116" i="220"/>
  <c r="AP116" i="220"/>
  <c r="AO116" i="220"/>
  <c r="AN116" i="220"/>
  <c r="AM116" i="220"/>
  <c r="AL116" i="220"/>
  <c r="AK116" i="220"/>
  <c r="AJ116" i="220"/>
  <c r="AI116" i="220"/>
  <c r="AH116" i="220"/>
  <c r="AG116" i="220"/>
  <c r="AF116" i="220"/>
  <c r="AE116" i="220"/>
  <c r="AD116" i="220"/>
  <c r="AC116" i="220"/>
  <c r="AB116" i="220"/>
  <c r="AA116" i="220"/>
  <c r="L116" i="220"/>
  <c r="J116" i="220"/>
  <c r="BE114" i="220"/>
  <c r="BD114" i="220"/>
  <c r="BC114" i="220"/>
  <c r="BB114" i="220"/>
  <c r="BA114" i="220"/>
  <c r="AZ114" i="220"/>
  <c r="AY114" i="220"/>
  <c r="AX114" i="220"/>
  <c r="AW114" i="220"/>
  <c r="AV114" i="220"/>
  <c r="AU114" i="220"/>
  <c r="AT114" i="220"/>
  <c r="AS114" i="220"/>
  <c r="AR114" i="220"/>
  <c r="AQ114" i="220"/>
  <c r="AP114" i="220"/>
  <c r="AO114" i="220"/>
  <c r="AN114" i="220"/>
  <c r="AM114" i="220"/>
  <c r="AL114" i="220"/>
  <c r="AK114" i="220"/>
  <c r="AJ114" i="220"/>
  <c r="AI114" i="220"/>
  <c r="AH114" i="220"/>
  <c r="AG114" i="220"/>
  <c r="AF114" i="220"/>
  <c r="AE114" i="220"/>
  <c r="AD114" i="220"/>
  <c r="AC114" i="220"/>
  <c r="AB114" i="220"/>
  <c r="AA114" i="220"/>
  <c r="L114" i="220"/>
  <c r="J114" i="220"/>
  <c r="BE112" i="220"/>
  <c r="BD112" i="220"/>
  <c r="BC112" i="220"/>
  <c r="BB112" i="220"/>
  <c r="BA112" i="220"/>
  <c r="AZ112" i="220"/>
  <c r="AY112" i="220"/>
  <c r="AX112" i="220"/>
  <c r="AW112" i="220"/>
  <c r="AV112" i="220"/>
  <c r="AU112" i="220"/>
  <c r="AT112" i="220"/>
  <c r="AS112" i="220"/>
  <c r="AR112" i="220"/>
  <c r="AQ112" i="220"/>
  <c r="AP112" i="220"/>
  <c r="AO112" i="220"/>
  <c r="AN112" i="220"/>
  <c r="AM112" i="220"/>
  <c r="AL112" i="220"/>
  <c r="AK112" i="220"/>
  <c r="AJ112" i="220"/>
  <c r="AI112" i="220"/>
  <c r="AH112" i="220"/>
  <c r="AG112" i="220"/>
  <c r="AF112" i="220"/>
  <c r="AE112" i="220"/>
  <c r="AD112" i="220"/>
  <c r="AC112" i="220"/>
  <c r="AB112" i="220"/>
  <c r="AA112" i="220"/>
  <c r="L112" i="220"/>
  <c r="J112" i="220"/>
  <c r="BE110" i="220"/>
  <c r="BD110" i="220"/>
  <c r="BC110" i="220"/>
  <c r="BB110" i="220"/>
  <c r="BA110" i="220"/>
  <c r="AZ110" i="220"/>
  <c r="AY110" i="220"/>
  <c r="AX110" i="220"/>
  <c r="AW110" i="220"/>
  <c r="AV110" i="220"/>
  <c r="AU110" i="220"/>
  <c r="AT110" i="220"/>
  <c r="AS110" i="220"/>
  <c r="AR110" i="220"/>
  <c r="AQ110" i="220"/>
  <c r="AP110" i="220"/>
  <c r="AO110" i="220"/>
  <c r="AN110" i="220"/>
  <c r="AM110" i="220"/>
  <c r="AL110" i="220"/>
  <c r="AK110" i="220"/>
  <c r="AJ110" i="220"/>
  <c r="AI110" i="220"/>
  <c r="AH110" i="220"/>
  <c r="AG110" i="220"/>
  <c r="AF110" i="220"/>
  <c r="AE110" i="220"/>
  <c r="AD110" i="220"/>
  <c r="AC110" i="220"/>
  <c r="AB110" i="220"/>
  <c r="AA110" i="220"/>
  <c r="L110" i="220"/>
  <c r="J110" i="220"/>
  <c r="BE108" i="220"/>
  <c r="BD108" i="220"/>
  <c r="BC108" i="220"/>
  <c r="BB108" i="220"/>
  <c r="BA108" i="220"/>
  <c r="AZ108" i="220"/>
  <c r="AY108" i="220"/>
  <c r="AX108" i="220"/>
  <c r="AW108" i="220"/>
  <c r="AV108" i="220"/>
  <c r="AU108" i="220"/>
  <c r="AT108" i="220"/>
  <c r="AS108" i="220"/>
  <c r="AR108" i="220"/>
  <c r="AQ108" i="220"/>
  <c r="AP108" i="220"/>
  <c r="AO108" i="220"/>
  <c r="AN108" i="220"/>
  <c r="AM108" i="220"/>
  <c r="AL108" i="220"/>
  <c r="AK108" i="220"/>
  <c r="AJ108" i="220"/>
  <c r="AI108" i="220"/>
  <c r="AH108" i="220"/>
  <c r="AG108" i="220"/>
  <c r="AF108" i="220"/>
  <c r="AE108" i="220"/>
  <c r="AD108" i="220"/>
  <c r="AC108" i="220"/>
  <c r="AB108" i="220"/>
  <c r="AA108" i="220"/>
  <c r="L108" i="220"/>
  <c r="J108" i="220"/>
  <c r="BE106" i="220"/>
  <c r="BD106" i="220"/>
  <c r="BC106" i="220"/>
  <c r="BB106" i="220"/>
  <c r="BA106" i="220"/>
  <c r="AZ106" i="220"/>
  <c r="AY106" i="220"/>
  <c r="AX106" i="220"/>
  <c r="AW106" i="220"/>
  <c r="AV106" i="220"/>
  <c r="AU106" i="220"/>
  <c r="AT106" i="220"/>
  <c r="AS106" i="220"/>
  <c r="AR106" i="220"/>
  <c r="AQ106" i="220"/>
  <c r="AP106" i="220"/>
  <c r="AO106" i="220"/>
  <c r="AN106" i="220"/>
  <c r="AM106" i="220"/>
  <c r="AL106" i="220"/>
  <c r="AK106" i="220"/>
  <c r="AJ106" i="220"/>
  <c r="AI106" i="220"/>
  <c r="AH106" i="220"/>
  <c r="AG106" i="220"/>
  <c r="AF106" i="220"/>
  <c r="AE106" i="220"/>
  <c r="AD106" i="220"/>
  <c r="AC106" i="220"/>
  <c r="AB106" i="220"/>
  <c r="AA106" i="220"/>
  <c r="L106" i="220"/>
  <c r="J106" i="220"/>
  <c r="BE104" i="220"/>
  <c r="BD104" i="220"/>
  <c r="BC104" i="220"/>
  <c r="BB104" i="220"/>
  <c r="BA104" i="220"/>
  <c r="AZ104" i="220"/>
  <c r="AY104" i="220"/>
  <c r="AX104" i="220"/>
  <c r="AW104" i="220"/>
  <c r="AV104" i="220"/>
  <c r="AU104" i="220"/>
  <c r="AT104" i="220"/>
  <c r="AS104" i="220"/>
  <c r="AR104" i="220"/>
  <c r="AQ104" i="220"/>
  <c r="AP104" i="220"/>
  <c r="AO104" i="220"/>
  <c r="AN104" i="220"/>
  <c r="AM104" i="220"/>
  <c r="AL104" i="220"/>
  <c r="AK104" i="220"/>
  <c r="AJ104" i="220"/>
  <c r="AI104" i="220"/>
  <c r="AH104" i="220"/>
  <c r="AG104" i="220"/>
  <c r="AF104" i="220"/>
  <c r="AE104" i="220"/>
  <c r="AD104" i="220"/>
  <c r="AC104" i="220"/>
  <c r="AB104" i="220"/>
  <c r="AA104" i="220"/>
  <c r="BF104" i="220" s="1"/>
  <c r="BH104" i="220" s="1"/>
  <c r="L104" i="220"/>
  <c r="J104" i="220"/>
  <c r="BE102" i="220"/>
  <c r="BD102" i="220"/>
  <c r="BC102" i="220"/>
  <c r="BB102" i="220"/>
  <c r="BA102" i="220"/>
  <c r="AZ102" i="220"/>
  <c r="AY102" i="220"/>
  <c r="AX102" i="220"/>
  <c r="AW102" i="220"/>
  <c r="AV102" i="220"/>
  <c r="AU102" i="220"/>
  <c r="AT102" i="220"/>
  <c r="AS102" i="220"/>
  <c r="AR102" i="220"/>
  <c r="AQ102" i="220"/>
  <c r="AP102" i="220"/>
  <c r="AO102" i="220"/>
  <c r="AN102" i="220"/>
  <c r="AM102" i="220"/>
  <c r="AL102" i="220"/>
  <c r="AK102" i="220"/>
  <c r="AJ102" i="220"/>
  <c r="AI102" i="220"/>
  <c r="AH102" i="220"/>
  <c r="AG102" i="220"/>
  <c r="AF102" i="220"/>
  <c r="AE102" i="220"/>
  <c r="AD102" i="220"/>
  <c r="AC102" i="220"/>
  <c r="AB102" i="220"/>
  <c r="AA102" i="220"/>
  <c r="L102" i="220"/>
  <c r="J102" i="220"/>
  <c r="BE100" i="220"/>
  <c r="BD100" i="220"/>
  <c r="BC100" i="220"/>
  <c r="BB100" i="220"/>
  <c r="BA100" i="220"/>
  <c r="AZ100" i="220"/>
  <c r="AY100" i="220"/>
  <c r="AX100" i="220"/>
  <c r="AW100" i="220"/>
  <c r="AV100" i="220"/>
  <c r="AU100" i="220"/>
  <c r="AT100" i="220"/>
  <c r="AS100" i="220"/>
  <c r="AR100" i="220"/>
  <c r="AQ100" i="220"/>
  <c r="AP100" i="220"/>
  <c r="AO100" i="220"/>
  <c r="AN100" i="220"/>
  <c r="AM100" i="220"/>
  <c r="AL100" i="220"/>
  <c r="AK100" i="220"/>
  <c r="AJ100" i="220"/>
  <c r="AI100" i="220"/>
  <c r="AH100" i="220"/>
  <c r="AG100" i="220"/>
  <c r="AF100" i="220"/>
  <c r="AE100" i="220"/>
  <c r="AD100" i="220"/>
  <c r="AC100" i="220"/>
  <c r="AB100" i="220"/>
  <c r="AA100" i="220"/>
  <c r="L100" i="220"/>
  <c r="J100" i="220"/>
  <c r="BE98" i="220"/>
  <c r="BD98" i="220"/>
  <c r="BC98" i="220"/>
  <c r="BB98" i="220"/>
  <c r="BA98" i="220"/>
  <c r="AZ98" i="220"/>
  <c r="AY98" i="220"/>
  <c r="AX98" i="220"/>
  <c r="AW98" i="220"/>
  <c r="AV98" i="220"/>
  <c r="AU98" i="220"/>
  <c r="AT98" i="220"/>
  <c r="AS98" i="220"/>
  <c r="AR98" i="220"/>
  <c r="AQ98" i="220"/>
  <c r="AP98" i="220"/>
  <c r="AO98" i="220"/>
  <c r="AN98" i="220"/>
  <c r="AM98" i="220"/>
  <c r="AL98" i="220"/>
  <c r="AK98" i="220"/>
  <c r="AJ98" i="220"/>
  <c r="AI98" i="220"/>
  <c r="AH98" i="220"/>
  <c r="AG98" i="220"/>
  <c r="AF98" i="220"/>
  <c r="AE98" i="220"/>
  <c r="AD98" i="220"/>
  <c r="AC98" i="220"/>
  <c r="AB98" i="220"/>
  <c r="AA98" i="220"/>
  <c r="L98" i="220"/>
  <c r="J98" i="220"/>
  <c r="BE96" i="220"/>
  <c r="BD96" i="220"/>
  <c r="BC96" i="220"/>
  <c r="BB96" i="220"/>
  <c r="BA96" i="220"/>
  <c r="AZ96" i="220"/>
  <c r="AY96" i="220"/>
  <c r="AX96" i="220"/>
  <c r="AW96" i="220"/>
  <c r="AV96" i="220"/>
  <c r="AU96" i="220"/>
  <c r="AT96" i="220"/>
  <c r="AS96" i="220"/>
  <c r="AR96" i="220"/>
  <c r="AQ96" i="220"/>
  <c r="AP96" i="220"/>
  <c r="AO96" i="220"/>
  <c r="AN96" i="220"/>
  <c r="AM96" i="220"/>
  <c r="AL96" i="220"/>
  <c r="AK96" i="220"/>
  <c r="AJ96" i="220"/>
  <c r="AI96" i="220"/>
  <c r="AH96" i="220"/>
  <c r="AG96" i="220"/>
  <c r="AF96" i="220"/>
  <c r="AE96" i="220"/>
  <c r="AD96" i="220"/>
  <c r="AC96" i="220"/>
  <c r="AB96" i="220"/>
  <c r="AA96" i="220"/>
  <c r="L96" i="220"/>
  <c r="J96" i="220"/>
  <c r="BE94" i="220"/>
  <c r="BD94" i="220"/>
  <c r="BC94" i="220"/>
  <c r="BB94" i="220"/>
  <c r="BA94" i="220"/>
  <c r="AZ94" i="220"/>
  <c r="AY94" i="220"/>
  <c r="AX94" i="220"/>
  <c r="AW94" i="220"/>
  <c r="AV94" i="220"/>
  <c r="AU94" i="220"/>
  <c r="AT94" i="220"/>
  <c r="AS94" i="220"/>
  <c r="AR94" i="220"/>
  <c r="AQ94" i="220"/>
  <c r="AP94" i="220"/>
  <c r="AO94" i="220"/>
  <c r="AN94" i="220"/>
  <c r="AM94" i="220"/>
  <c r="AL94" i="220"/>
  <c r="AK94" i="220"/>
  <c r="AJ94" i="220"/>
  <c r="AI94" i="220"/>
  <c r="AH94" i="220"/>
  <c r="AG94" i="220"/>
  <c r="AF94" i="220"/>
  <c r="AE94" i="220"/>
  <c r="AD94" i="220"/>
  <c r="AC94" i="220"/>
  <c r="AB94" i="220"/>
  <c r="AA94" i="220"/>
  <c r="L94" i="220"/>
  <c r="J94" i="220"/>
  <c r="BE92" i="220"/>
  <c r="BD92" i="220"/>
  <c r="BC92" i="220"/>
  <c r="BB92" i="220"/>
  <c r="BA92" i="220"/>
  <c r="AZ92" i="220"/>
  <c r="AY92" i="220"/>
  <c r="AX92" i="220"/>
  <c r="AW92" i="220"/>
  <c r="AV92" i="220"/>
  <c r="AU92" i="220"/>
  <c r="AT92" i="220"/>
  <c r="AS92" i="220"/>
  <c r="AR92" i="220"/>
  <c r="AQ92" i="220"/>
  <c r="AP92" i="220"/>
  <c r="AO92" i="220"/>
  <c r="AN92" i="220"/>
  <c r="AM92" i="220"/>
  <c r="AL92" i="220"/>
  <c r="AK92" i="220"/>
  <c r="AJ92" i="220"/>
  <c r="AI92" i="220"/>
  <c r="AH92" i="220"/>
  <c r="AG92" i="220"/>
  <c r="AF92" i="220"/>
  <c r="AE92" i="220"/>
  <c r="AD92" i="220"/>
  <c r="AC92" i="220"/>
  <c r="AB92" i="220"/>
  <c r="AA92" i="220"/>
  <c r="L92" i="220"/>
  <c r="J92" i="220"/>
  <c r="BE90" i="220"/>
  <c r="BD90" i="220"/>
  <c r="BC90" i="220"/>
  <c r="BB90" i="220"/>
  <c r="BA90" i="220"/>
  <c r="AZ90" i="220"/>
  <c r="AY90" i="220"/>
  <c r="AX90" i="220"/>
  <c r="AW90" i="220"/>
  <c r="AV90" i="220"/>
  <c r="AU90" i="220"/>
  <c r="AT90" i="220"/>
  <c r="AS90" i="220"/>
  <c r="AR90" i="220"/>
  <c r="AQ90" i="220"/>
  <c r="AP90" i="220"/>
  <c r="AO90" i="220"/>
  <c r="AN90" i="220"/>
  <c r="AM90" i="220"/>
  <c r="AL90" i="220"/>
  <c r="AK90" i="220"/>
  <c r="AJ90" i="220"/>
  <c r="AI90" i="220"/>
  <c r="AH90" i="220"/>
  <c r="AG90" i="220"/>
  <c r="AF90" i="220"/>
  <c r="AE90" i="220"/>
  <c r="AD90" i="220"/>
  <c r="AC90" i="220"/>
  <c r="AB90" i="220"/>
  <c r="AA90" i="220"/>
  <c r="L90" i="220"/>
  <c r="J90" i="220"/>
  <c r="BE88" i="220"/>
  <c r="BD88" i="220"/>
  <c r="BC88" i="220"/>
  <c r="BB88" i="220"/>
  <c r="BA88" i="220"/>
  <c r="AZ88" i="220"/>
  <c r="AY88" i="220"/>
  <c r="AX88" i="220"/>
  <c r="AW88" i="220"/>
  <c r="AV88" i="220"/>
  <c r="AU88" i="220"/>
  <c r="AT88" i="220"/>
  <c r="AS88" i="220"/>
  <c r="AR88" i="220"/>
  <c r="AQ88" i="220"/>
  <c r="AP88" i="220"/>
  <c r="AO88" i="220"/>
  <c r="AN88" i="220"/>
  <c r="AM88" i="220"/>
  <c r="AL88" i="220"/>
  <c r="AK88" i="220"/>
  <c r="AJ88" i="220"/>
  <c r="AI88" i="220"/>
  <c r="AH88" i="220"/>
  <c r="AG88" i="220"/>
  <c r="AF88" i="220"/>
  <c r="AE88" i="220"/>
  <c r="AD88" i="220"/>
  <c r="AC88" i="220"/>
  <c r="AB88" i="220"/>
  <c r="AA88" i="220"/>
  <c r="BF88" i="220" s="1"/>
  <c r="BH88" i="220" s="1"/>
  <c r="L88" i="220"/>
  <c r="J88" i="220"/>
  <c r="BE86" i="220"/>
  <c r="BD86" i="220"/>
  <c r="BC86" i="220"/>
  <c r="BB86" i="220"/>
  <c r="BA86" i="220"/>
  <c r="AZ86" i="220"/>
  <c r="AY86" i="220"/>
  <c r="AX86" i="220"/>
  <c r="AW86" i="220"/>
  <c r="AV86" i="220"/>
  <c r="AU86" i="220"/>
  <c r="AT86" i="220"/>
  <c r="AS86" i="220"/>
  <c r="AR86" i="220"/>
  <c r="AQ86" i="220"/>
  <c r="AP86" i="220"/>
  <c r="AO86" i="220"/>
  <c r="AN86" i="220"/>
  <c r="AM86" i="220"/>
  <c r="AL86" i="220"/>
  <c r="AK86" i="220"/>
  <c r="AJ86" i="220"/>
  <c r="AI86" i="220"/>
  <c r="AH86" i="220"/>
  <c r="AG86" i="220"/>
  <c r="AF86" i="220"/>
  <c r="AE86" i="220"/>
  <c r="AD86" i="220"/>
  <c r="AC86" i="220"/>
  <c r="AB86" i="220"/>
  <c r="AA86" i="220"/>
  <c r="L86" i="220"/>
  <c r="J86" i="220"/>
  <c r="BE84" i="220"/>
  <c r="BD84" i="220"/>
  <c r="BC84" i="220"/>
  <c r="BB84" i="220"/>
  <c r="BA84" i="220"/>
  <c r="AZ84" i="220"/>
  <c r="AY84" i="220"/>
  <c r="AX84" i="220"/>
  <c r="AW84" i="220"/>
  <c r="AV84" i="220"/>
  <c r="AU84" i="220"/>
  <c r="AT84" i="220"/>
  <c r="AS84" i="220"/>
  <c r="AR84" i="220"/>
  <c r="AQ84" i="220"/>
  <c r="AP84" i="220"/>
  <c r="AO84" i="220"/>
  <c r="AN84" i="220"/>
  <c r="AM84" i="220"/>
  <c r="AL84" i="220"/>
  <c r="AK84" i="220"/>
  <c r="AJ84" i="220"/>
  <c r="AI84" i="220"/>
  <c r="AH84" i="220"/>
  <c r="AG84" i="220"/>
  <c r="AF84" i="220"/>
  <c r="AE84" i="220"/>
  <c r="AD84" i="220"/>
  <c r="AC84" i="220"/>
  <c r="AB84" i="220"/>
  <c r="AA84" i="220"/>
  <c r="L84" i="220"/>
  <c r="J84" i="220"/>
  <c r="BE82" i="220"/>
  <c r="BD82" i="220"/>
  <c r="BC82" i="220"/>
  <c r="BB82" i="220"/>
  <c r="BA82" i="220"/>
  <c r="AZ82" i="220"/>
  <c r="AY82" i="220"/>
  <c r="AX82" i="220"/>
  <c r="AW82" i="220"/>
  <c r="AV82" i="220"/>
  <c r="AU82" i="220"/>
  <c r="AT82" i="220"/>
  <c r="AS82" i="220"/>
  <c r="AR82" i="220"/>
  <c r="AQ82" i="220"/>
  <c r="AP82" i="220"/>
  <c r="AO82" i="220"/>
  <c r="AN82" i="220"/>
  <c r="AM82" i="220"/>
  <c r="AL82" i="220"/>
  <c r="AK82" i="220"/>
  <c r="AJ82" i="220"/>
  <c r="AI82" i="220"/>
  <c r="AH82" i="220"/>
  <c r="AG82" i="220"/>
  <c r="AF82" i="220"/>
  <c r="AE82" i="220"/>
  <c r="AD82" i="220"/>
  <c r="AC82" i="220"/>
  <c r="AB82" i="220"/>
  <c r="AA82" i="220"/>
  <c r="L82" i="220"/>
  <c r="J82" i="220"/>
  <c r="BE80" i="220"/>
  <c r="BD80" i="220"/>
  <c r="BC80" i="220"/>
  <c r="BB80" i="220"/>
  <c r="BA80" i="220"/>
  <c r="AZ80" i="220"/>
  <c r="AY80" i="220"/>
  <c r="AX80" i="220"/>
  <c r="AW80" i="220"/>
  <c r="AV80" i="220"/>
  <c r="AU80" i="220"/>
  <c r="AT80" i="220"/>
  <c r="AS80" i="220"/>
  <c r="AR80" i="220"/>
  <c r="AQ80" i="220"/>
  <c r="AP80" i="220"/>
  <c r="AO80" i="220"/>
  <c r="AN80" i="220"/>
  <c r="AM80" i="220"/>
  <c r="AL80" i="220"/>
  <c r="AK80" i="220"/>
  <c r="AJ80" i="220"/>
  <c r="AI80" i="220"/>
  <c r="AH80" i="220"/>
  <c r="AG80" i="220"/>
  <c r="AF80" i="220"/>
  <c r="AE80" i="220"/>
  <c r="AD80" i="220"/>
  <c r="AC80" i="220"/>
  <c r="AB80" i="220"/>
  <c r="AA80" i="220"/>
  <c r="L80" i="220"/>
  <c r="J80" i="220"/>
  <c r="BE78" i="220"/>
  <c r="BD78" i="220"/>
  <c r="BC78" i="220"/>
  <c r="BB78" i="220"/>
  <c r="BA78" i="220"/>
  <c r="AZ78" i="220"/>
  <c r="AY78" i="220"/>
  <c r="AX78" i="220"/>
  <c r="AW78" i="220"/>
  <c r="AV78" i="220"/>
  <c r="AU78" i="220"/>
  <c r="AT78" i="220"/>
  <c r="AS78" i="220"/>
  <c r="AR78" i="220"/>
  <c r="AQ78" i="220"/>
  <c r="AP78" i="220"/>
  <c r="AO78" i="220"/>
  <c r="AN78" i="220"/>
  <c r="AM78" i="220"/>
  <c r="AL78" i="220"/>
  <c r="AK78" i="220"/>
  <c r="AJ78" i="220"/>
  <c r="AI78" i="220"/>
  <c r="AH78" i="220"/>
  <c r="AG78" i="220"/>
  <c r="AF78" i="220"/>
  <c r="AE78" i="220"/>
  <c r="AD78" i="220"/>
  <c r="AC78" i="220"/>
  <c r="AB78" i="220"/>
  <c r="AA78" i="220"/>
  <c r="L78" i="220"/>
  <c r="J78" i="220"/>
  <c r="BE76" i="220"/>
  <c r="BD76" i="220"/>
  <c r="BC76" i="220"/>
  <c r="BB76" i="220"/>
  <c r="BA76" i="220"/>
  <c r="AZ76" i="220"/>
  <c r="AY76" i="220"/>
  <c r="AX76" i="220"/>
  <c r="AW76" i="220"/>
  <c r="AV76" i="220"/>
  <c r="AU76" i="220"/>
  <c r="AT76" i="220"/>
  <c r="AS76" i="220"/>
  <c r="AR76" i="220"/>
  <c r="AQ76" i="220"/>
  <c r="AP76" i="220"/>
  <c r="AO76" i="220"/>
  <c r="AN76" i="220"/>
  <c r="AM76" i="220"/>
  <c r="AL76" i="220"/>
  <c r="AK76" i="220"/>
  <c r="AJ76" i="220"/>
  <c r="AI76" i="220"/>
  <c r="AH76" i="220"/>
  <c r="AG76" i="220"/>
  <c r="AF76" i="220"/>
  <c r="AE76" i="220"/>
  <c r="AD76" i="220"/>
  <c r="AC76" i="220"/>
  <c r="AB76" i="220"/>
  <c r="AA76" i="220"/>
  <c r="L76" i="220"/>
  <c r="J76" i="220"/>
  <c r="BE74" i="220"/>
  <c r="BD74" i="220"/>
  <c r="BC74" i="220"/>
  <c r="BB74" i="220"/>
  <c r="BA74" i="220"/>
  <c r="AZ74" i="220"/>
  <c r="AY74" i="220"/>
  <c r="AX74" i="220"/>
  <c r="AW74" i="220"/>
  <c r="AV74" i="220"/>
  <c r="AU74" i="220"/>
  <c r="AT74" i="220"/>
  <c r="AS74" i="220"/>
  <c r="AR74" i="220"/>
  <c r="AQ74" i="220"/>
  <c r="AP74" i="220"/>
  <c r="AO74" i="220"/>
  <c r="AN74" i="220"/>
  <c r="AM74" i="220"/>
  <c r="AL74" i="220"/>
  <c r="AK74" i="220"/>
  <c r="AJ74" i="220"/>
  <c r="AI74" i="220"/>
  <c r="AH74" i="220"/>
  <c r="AG74" i="220"/>
  <c r="AF74" i="220"/>
  <c r="AE74" i="220"/>
  <c r="AD74" i="220"/>
  <c r="AC74" i="220"/>
  <c r="AB74" i="220"/>
  <c r="AA74" i="220"/>
  <c r="L74" i="220"/>
  <c r="J74" i="220"/>
  <c r="BE72" i="220"/>
  <c r="BD72" i="220"/>
  <c r="BC72" i="220"/>
  <c r="BB72" i="220"/>
  <c r="BA72" i="220"/>
  <c r="AZ72" i="220"/>
  <c r="AY72" i="220"/>
  <c r="AX72" i="220"/>
  <c r="AW72" i="220"/>
  <c r="AV72" i="220"/>
  <c r="AU72" i="220"/>
  <c r="AT72" i="220"/>
  <c r="AS72" i="220"/>
  <c r="AR72" i="220"/>
  <c r="AQ72" i="220"/>
  <c r="AP72" i="220"/>
  <c r="AO72" i="220"/>
  <c r="AN72" i="220"/>
  <c r="AM72" i="220"/>
  <c r="AL72" i="220"/>
  <c r="AK72" i="220"/>
  <c r="AJ72" i="220"/>
  <c r="AI72" i="220"/>
  <c r="AH72" i="220"/>
  <c r="AG72" i="220"/>
  <c r="AF72" i="220"/>
  <c r="AE72" i="220"/>
  <c r="AD72" i="220"/>
  <c r="AC72" i="220"/>
  <c r="AB72" i="220"/>
  <c r="AA72" i="220"/>
  <c r="BF72" i="220" s="1"/>
  <c r="BH72" i="220" s="1"/>
  <c r="L72" i="220"/>
  <c r="J72" i="220"/>
  <c r="BE70" i="220"/>
  <c r="BD70" i="220"/>
  <c r="BC70" i="220"/>
  <c r="BB70" i="220"/>
  <c r="BA70" i="220"/>
  <c r="AZ70" i="220"/>
  <c r="AY70" i="220"/>
  <c r="AX70" i="220"/>
  <c r="AW70" i="220"/>
  <c r="AV70" i="220"/>
  <c r="AU70" i="220"/>
  <c r="AT70" i="220"/>
  <c r="AS70" i="220"/>
  <c r="AR70" i="220"/>
  <c r="AQ70" i="220"/>
  <c r="AP70" i="220"/>
  <c r="AO70" i="220"/>
  <c r="AN70" i="220"/>
  <c r="AM70" i="220"/>
  <c r="AL70" i="220"/>
  <c r="AK70" i="220"/>
  <c r="AJ70" i="220"/>
  <c r="AI70" i="220"/>
  <c r="AH70" i="220"/>
  <c r="AG70" i="220"/>
  <c r="AF70" i="220"/>
  <c r="AE70" i="220"/>
  <c r="AD70" i="220"/>
  <c r="AC70" i="220"/>
  <c r="AB70" i="220"/>
  <c r="AA70" i="220"/>
  <c r="L70" i="220"/>
  <c r="J70" i="220"/>
  <c r="BE68" i="220"/>
  <c r="BD68" i="220"/>
  <c r="BC68" i="220"/>
  <c r="BB68" i="220"/>
  <c r="BA68" i="220"/>
  <c r="AZ68" i="220"/>
  <c r="AY68" i="220"/>
  <c r="AX68" i="220"/>
  <c r="AW68" i="220"/>
  <c r="AV68" i="220"/>
  <c r="AU68" i="220"/>
  <c r="AT68" i="220"/>
  <c r="AS68" i="220"/>
  <c r="AR68" i="220"/>
  <c r="AQ68" i="220"/>
  <c r="AP68" i="220"/>
  <c r="AO68" i="220"/>
  <c r="AN68" i="220"/>
  <c r="AM68" i="220"/>
  <c r="AL68" i="220"/>
  <c r="AK68" i="220"/>
  <c r="AJ68" i="220"/>
  <c r="AI68" i="220"/>
  <c r="AH68" i="220"/>
  <c r="AG68" i="220"/>
  <c r="AF68" i="220"/>
  <c r="AE68" i="220"/>
  <c r="AD68" i="220"/>
  <c r="AC68" i="220"/>
  <c r="AB68" i="220"/>
  <c r="AA68" i="220"/>
  <c r="L68" i="220"/>
  <c r="J68" i="220"/>
  <c r="BE66" i="220"/>
  <c r="BD66" i="220"/>
  <c r="BC66" i="220"/>
  <c r="BB66" i="220"/>
  <c r="BA66" i="220"/>
  <c r="AZ66" i="220"/>
  <c r="AY66" i="220"/>
  <c r="AX66" i="220"/>
  <c r="AW66" i="220"/>
  <c r="AV66" i="220"/>
  <c r="AU66" i="220"/>
  <c r="AT66" i="220"/>
  <c r="AS66" i="220"/>
  <c r="AR66" i="220"/>
  <c r="AQ66" i="220"/>
  <c r="AP66" i="220"/>
  <c r="AO66" i="220"/>
  <c r="AN66" i="220"/>
  <c r="AM66" i="220"/>
  <c r="AL66" i="220"/>
  <c r="AK66" i="220"/>
  <c r="AJ66" i="220"/>
  <c r="AI66" i="220"/>
  <c r="AH66" i="220"/>
  <c r="AG66" i="220"/>
  <c r="AF66" i="220"/>
  <c r="AE66" i="220"/>
  <c r="AD66" i="220"/>
  <c r="AC66" i="220"/>
  <c r="AB66" i="220"/>
  <c r="AA66" i="220"/>
  <c r="L66" i="220"/>
  <c r="J66" i="220"/>
  <c r="BE64" i="220"/>
  <c r="BD64" i="220"/>
  <c r="BC64" i="220"/>
  <c r="BB64" i="220"/>
  <c r="BA64" i="220"/>
  <c r="AZ64" i="220"/>
  <c r="AY64" i="220"/>
  <c r="AX64" i="220"/>
  <c r="AW64" i="220"/>
  <c r="AV64" i="220"/>
  <c r="AU64" i="220"/>
  <c r="AT64" i="220"/>
  <c r="AS64" i="220"/>
  <c r="AR64" i="220"/>
  <c r="AQ64" i="220"/>
  <c r="AP64" i="220"/>
  <c r="AO64" i="220"/>
  <c r="AN64" i="220"/>
  <c r="AM64" i="220"/>
  <c r="AL64" i="220"/>
  <c r="AK64" i="220"/>
  <c r="AJ64" i="220"/>
  <c r="AI64" i="220"/>
  <c r="AH64" i="220"/>
  <c r="AG64" i="220"/>
  <c r="AF64" i="220"/>
  <c r="AE64" i="220"/>
  <c r="AD64" i="220"/>
  <c r="AC64" i="220"/>
  <c r="AB64" i="220"/>
  <c r="AA64" i="220"/>
  <c r="L64" i="220"/>
  <c r="J64" i="220"/>
  <c r="BE62" i="220"/>
  <c r="BD62" i="220"/>
  <c r="BC62" i="220"/>
  <c r="BB62" i="220"/>
  <c r="BA62" i="220"/>
  <c r="AZ62" i="220"/>
  <c r="AY62" i="220"/>
  <c r="AX62" i="220"/>
  <c r="AW62" i="220"/>
  <c r="AV62" i="220"/>
  <c r="AU62" i="220"/>
  <c r="AT62" i="220"/>
  <c r="AS62" i="220"/>
  <c r="AR62" i="220"/>
  <c r="AQ62" i="220"/>
  <c r="AP62" i="220"/>
  <c r="AO62" i="220"/>
  <c r="AN62" i="220"/>
  <c r="AM62" i="220"/>
  <c r="AL62" i="220"/>
  <c r="AK62" i="220"/>
  <c r="AJ62" i="220"/>
  <c r="AI62" i="220"/>
  <c r="AH62" i="220"/>
  <c r="AG62" i="220"/>
  <c r="AF62" i="220"/>
  <c r="AE62" i="220"/>
  <c r="AD62" i="220"/>
  <c r="AC62" i="220"/>
  <c r="AB62" i="220"/>
  <c r="AA62" i="220"/>
  <c r="L62" i="220"/>
  <c r="J62" i="220"/>
  <c r="BE60" i="220"/>
  <c r="BD60" i="220"/>
  <c r="BC60" i="220"/>
  <c r="BB60" i="220"/>
  <c r="BA60" i="220"/>
  <c r="AZ60" i="220"/>
  <c r="AY60" i="220"/>
  <c r="AX60" i="220"/>
  <c r="AW60" i="220"/>
  <c r="AV60" i="220"/>
  <c r="AU60" i="220"/>
  <c r="AT60" i="220"/>
  <c r="AS60" i="220"/>
  <c r="AR60" i="220"/>
  <c r="AQ60" i="220"/>
  <c r="AP60" i="220"/>
  <c r="AO60" i="220"/>
  <c r="AN60" i="220"/>
  <c r="AM60" i="220"/>
  <c r="AL60" i="220"/>
  <c r="AK60" i="220"/>
  <c r="AJ60" i="220"/>
  <c r="AI60" i="220"/>
  <c r="AH60" i="220"/>
  <c r="AG60" i="220"/>
  <c r="AF60" i="220"/>
  <c r="AE60" i="220"/>
  <c r="AD60" i="220"/>
  <c r="AC60" i="220"/>
  <c r="AB60" i="220"/>
  <c r="AA60" i="220"/>
  <c r="L60" i="220"/>
  <c r="J60" i="220"/>
  <c r="BE58" i="220"/>
  <c r="BD58" i="220"/>
  <c r="BC58" i="220"/>
  <c r="BB58" i="220"/>
  <c r="BA58" i="220"/>
  <c r="AZ58" i="220"/>
  <c r="AY58" i="220"/>
  <c r="AX58" i="220"/>
  <c r="AW58" i="220"/>
  <c r="AV58" i="220"/>
  <c r="AU58" i="220"/>
  <c r="AT58" i="220"/>
  <c r="AS58" i="220"/>
  <c r="AR58" i="220"/>
  <c r="AQ58" i="220"/>
  <c r="AP58" i="220"/>
  <c r="AO58" i="220"/>
  <c r="AN58" i="220"/>
  <c r="AM58" i="220"/>
  <c r="AL58" i="220"/>
  <c r="AK58" i="220"/>
  <c r="AJ58" i="220"/>
  <c r="AI58" i="220"/>
  <c r="AH58" i="220"/>
  <c r="AG58" i="220"/>
  <c r="AF58" i="220"/>
  <c r="AE58" i="220"/>
  <c r="AD58" i="220"/>
  <c r="AC58" i="220"/>
  <c r="AB58" i="220"/>
  <c r="AA58" i="220"/>
  <c r="L58" i="220"/>
  <c r="J58" i="220"/>
  <c r="BE56" i="220"/>
  <c r="BD56" i="220"/>
  <c r="BC56" i="220"/>
  <c r="BB56" i="220"/>
  <c r="BA56" i="220"/>
  <c r="AZ56" i="220"/>
  <c r="AY56" i="220"/>
  <c r="AX56" i="220"/>
  <c r="AW56" i="220"/>
  <c r="AV56" i="220"/>
  <c r="AU56" i="220"/>
  <c r="AT56" i="220"/>
  <c r="AS56" i="220"/>
  <c r="AR56" i="220"/>
  <c r="AQ56" i="220"/>
  <c r="AP56" i="220"/>
  <c r="AO56" i="220"/>
  <c r="AN56" i="220"/>
  <c r="AM56" i="220"/>
  <c r="AL56" i="220"/>
  <c r="AK56" i="220"/>
  <c r="AJ56" i="220"/>
  <c r="AI56" i="220"/>
  <c r="AH56" i="220"/>
  <c r="AG56" i="220"/>
  <c r="AF56" i="220"/>
  <c r="AE56" i="220"/>
  <c r="AD56" i="220"/>
  <c r="AC56" i="220"/>
  <c r="AB56" i="220"/>
  <c r="AA56" i="220"/>
  <c r="L56" i="220"/>
  <c r="J56" i="220"/>
  <c r="BE54" i="220"/>
  <c r="BD54" i="220"/>
  <c r="BC54" i="220"/>
  <c r="BB54" i="220"/>
  <c r="BA54" i="220"/>
  <c r="AZ54" i="220"/>
  <c r="AY54" i="220"/>
  <c r="AX54" i="220"/>
  <c r="AW54" i="220"/>
  <c r="AV54" i="220"/>
  <c r="AU54" i="220"/>
  <c r="AT54" i="220"/>
  <c r="AS54" i="220"/>
  <c r="AR54" i="220"/>
  <c r="AQ54" i="220"/>
  <c r="AP54" i="220"/>
  <c r="AO54" i="220"/>
  <c r="AN54" i="220"/>
  <c r="AM54" i="220"/>
  <c r="AL54" i="220"/>
  <c r="AK54" i="220"/>
  <c r="AJ54" i="220"/>
  <c r="AI54" i="220"/>
  <c r="AH54" i="220"/>
  <c r="AG54" i="220"/>
  <c r="AF54" i="220"/>
  <c r="AE54" i="220"/>
  <c r="AD54" i="220"/>
  <c r="AC54" i="220"/>
  <c r="AB54" i="220"/>
  <c r="AA54" i="220"/>
  <c r="L54" i="220"/>
  <c r="J54" i="220"/>
  <c r="BE52" i="220"/>
  <c r="BD52" i="220"/>
  <c r="BC52" i="220"/>
  <c r="BB52" i="220"/>
  <c r="BA52" i="220"/>
  <c r="AZ52" i="220"/>
  <c r="AY52" i="220"/>
  <c r="AX52" i="220"/>
  <c r="AW52" i="220"/>
  <c r="AV52" i="220"/>
  <c r="AU52" i="220"/>
  <c r="AT52" i="220"/>
  <c r="AS52" i="220"/>
  <c r="AR52" i="220"/>
  <c r="AQ52" i="220"/>
  <c r="AP52" i="220"/>
  <c r="AO52" i="220"/>
  <c r="AN52" i="220"/>
  <c r="AM52" i="220"/>
  <c r="AL52" i="220"/>
  <c r="AK52" i="220"/>
  <c r="AJ52" i="220"/>
  <c r="AI52" i="220"/>
  <c r="AH52" i="220"/>
  <c r="AG52" i="220"/>
  <c r="AF52" i="220"/>
  <c r="AE52" i="220"/>
  <c r="AD52" i="220"/>
  <c r="AC52" i="220"/>
  <c r="AB52" i="220"/>
  <c r="AA52" i="220"/>
  <c r="L52" i="220"/>
  <c r="J52" i="220"/>
  <c r="BE50" i="220"/>
  <c r="BD50" i="220"/>
  <c r="BC50" i="220"/>
  <c r="BB50" i="220"/>
  <c r="BA50" i="220"/>
  <c r="AZ50" i="220"/>
  <c r="AY50" i="220"/>
  <c r="AX50" i="220"/>
  <c r="AW50" i="220"/>
  <c r="AV50" i="220"/>
  <c r="AU50" i="220"/>
  <c r="AT50" i="220"/>
  <c r="AS50" i="220"/>
  <c r="AR50" i="220"/>
  <c r="AQ50" i="220"/>
  <c r="AP50" i="220"/>
  <c r="AO50" i="220"/>
  <c r="AN50" i="220"/>
  <c r="AM50" i="220"/>
  <c r="AL50" i="220"/>
  <c r="AK50" i="220"/>
  <c r="AJ50" i="220"/>
  <c r="AI50" i="220"/>
  <c r="AH50" i="220"/>
  <c r="AG50" i="220"/>
  <c r="AF50" i="220"/>
  <c r="AE50" i="220"/>
  <c r="AD50" i="220"/>
  <c r="AC50" i="220"/>
  <c r="AB50" i="220"/>
  <c r="AA50" i="220"/>
  <c r="L50" i="220"/>
  <c r="J50" i="220"/>
  <c r="BE48" i="220"/>
  <c r="BD48" i="220"/>
  <c r="BC48" i="220"/>
  <c r="BB48" i="220"/>
  <c r="BA48" i="220"/>
  <c r="AZ48" i="220"/>
  <c r="AY48" i="220"/>
  <c r="AX48" i="220"/>
  <c r="AW48" i="220"/>
  <c r="AV48" i="220"/>
  <c r="AU48" i="220"/>
  <c r="AT48" i="220"/>
  <c r="AS48" i="220"/>
  <c r="AR48" i="220"/>
  <c r="AQ48" i="220"/>
  <c r="AP48" i="220"/>
  <c r="AO48" i="220"/>
  <c r="AN48" i="220"/>
  <c r="AM48" i="220"/>
  <c r="AL48" i="220"/>
  <c r="AK48" i="220"/>
  <c r="AJ48" i="220"/>
  <c r="AI48" i="220"/>
  <c r="AH48" i="220"/>
  <c r="AG48" i="220"/>
  <c r="AF48" i="220"/>
  <c r="AE48" i="220"/>
  <c r="AD48" i="220"/>
  <c r="AC48" i="220"/>
  <c r="AB48" i="220"/>
  <c r="AA48" i="220"/>
  <c r="L48" i="220"/>
  <c r="J48" i="220"/>
  <c r="BE46" i="220"/>
  <c r="BD46" i="220"/>
  <c r="BC46" i="220"/>
  <c r="BB46" i="220"/>
  <c r="BA46" i="220"/>
  <c r="AZ46" i="220"/>
  <c r="AY46" i="220"/>
  <c r="AX46" i="220"/>
  <c r="AW46" i="220"/>
  <c r="AV46" i="220"/>
  <c r="AU46" i="220"/>
  <c r="AT46" i="220"/>
  <c r="AS46" i="220"/>
  <c r="AR46" i="220"/>
  <c r="AQ46" i="220"/>
  <c r="AP46" i="220"/>
  <c r="AO46" i="220"/>
  <c r="AN46" i="220"/>
  <c r="AM46" i="220"/>
  <c r="AL46" i="220"/>
  <c r="AK46" i="220"/>
  <c r="AJ46" i="220"/>
  <c r="AI46" i="220"/>
  <c r="AH46" i="220"/>
  <c r="AG46" i="220"/>
  <c r="AF46" i="220"/>
  <c r="AE46" i="220"/>
  <c r="AD46" i="220"/>
  <c r="AC46" i="220"/>
  <c r="AB46" i="220"/>
  <c r="AA46" i="220"/>
  <c r="L46" i="220"/>
  <c r="J46" i="220"/>
  <c r="BE44" i="220"/>
  <c r="BD44" i="220"/>
  <c r="BC44" i="220"/>
  <c r="BB44" i="220"/>
  <c r="BA44" i="220"/>
  <c r="AZ44" i="220"/>
  <c r="AY44" i="220"/>
  <c r="AX44" i="220"/>
  <c r="AW44" i="220"/>
  <c r="AV44" i="220"/>
  <c r="AU44" i="220"/>
  <c r="AT44" i="220"/>
  <c r="AS44" i="220"/>
  <c r="AR44" i="220"/>
  <c r="AQ44" i="220"/>
  <c r="AP44" i="220"/>
  <c r="AO44" i="220"/>
  <c r="AN44" i="220"/>
  <c r="AM44" i="220"/>
  <c r="AL44" i="220"/>
  <c r="AK44" i="220"/>
  <c r="AJ44" i="220"/>
  <c r="AI44" i="220"/>
  <c r="AH44" i="220"/>
  <c r="AG44" i="220"/>
  <c r="AF44" i="220"/>
  <c r="AE44" i="220"/>
  <c r="AD44" i="220"/>
  <c r="AC44" i="220"/>
  <c r="AB44" i="220"/>
  <c r="AA44" i="220"/>
  <c r="L44" i="220"/>
  <c r="J44" i="220"/>
  <c r="BE42" i="220"/>
  <c r="BD42" i="220"/>
  <c r="BC42" i="220"/>
  <c r="BB42" i="220"/>
  <c r="BA42" i="220"/>
  <c r="AZ42" i="220"/>
  <c r="AY42" i="220"/>
  <c r="AX42" i="220"/>
  <c r="AW42" i="220"/>
  <c r="AV42" i="220"/>
  <c r="AU42" i="220"/>
  <c r="AT42" i="220"/>
  <c r="AS42" i="220"/>
  <c r="AR42" i="220"/>
  <c r="AQ42" i="220"/>
  <c r="AP42" i="220"/>
  <c r="AO42" i="220"/>
  <c r="AN42" i="220"/>
  <c r="AM42" i="220"/>
  <c r="AL42" i="220"/>
  <c r="AK42" i="220"/>
  <c r="AJ42" i="220"/>
  <c r="AI42" i="220"/>
  <c r="AH42" i="220"/>
  <c r="AG42" i="220"/>
  <c r="AF42" i="220"/>
  <c r="AE42" i="220"/>
  <c r="AD42" i="220"/>
  <c r="AC42" i="220"/>
  <c r="AB42" i="220"/>
  <c r="AA42" i="220"/>
  <c r="L42" i="220"/>
  <c r="J42" i="220"/>
  <c r="BE40" i="220"/>
  <c r="BD40" i="220"/>
  <c r="BC40" i="220"/>
  <c r="BB40" i="220"/>
  <c r="BA40" i="220"/>
  <c r="AZ40" i="220"/>
  <c r="AY40" i="220"/>
  <c r="AX40" i="220"/>
  <c r="AW40" i="220"/>
  <c r="AV40" i="220"/>
  <c r="AU40" i="220"/>
  <c r="AT40" i="220"/>
  <c r="AS40" i="220"/>
  <c r="AR40" i="220"/>
  <c r="AQ40" i="220"/>
  <c r="AP40" i="220"/>
  <c r="AO40" i="220"/>
  <c r="AN40" i="220"/>
  <c r="AM40" i="220"/>
  <c r="AL40" i="220"/>
  <c r="AK40" i="220"/>
  <c r="AJ40" i="220"/>
  <c r="AI40" i="220"/>
  <c r="AH40" i="220"/>
  <c r="AG40" i="220"/>
  <c r="AF40" i="220"/>
  <c r="AE40" i="220"/>
  <c r="AD40" i="220"/>
  <c r="AC40" i="220"/>
  <c r="AB40" i="220"/>
  <c r="AA40" i="220"/>
  <c r="BF40" i="220" s="1"/>
  <c r="BH40" i="220" s="1"/>
  <c r="L40" i="220"/>
  <c r="J40" i="220"/>
  <c r="BE38" i="220"/>
  <c r="BD38" i="220"/>
  <c r="BC38" i="220"/>
  <c r="BB38" i="220"/>
  <c r="BA38" i="220"/>
  <c r="AZ38" i="220"/>
  <c r="AY38" i="220"/>
  <c r="AX38" i="220"/>
  <c r="AW38" i="220"/>
  <c r="AV38" i="220"/>
  <c r="AU38" i="220"/>
  <c r="AT38" i="220"/>
  <c r="AS38" i="220"/>
  <c r="AR38" i="220"/>
  <c r="AQ38" i="220"/>
  <c r="AP38" i="220"/>
  <c r="AO38" i="220"/>
  <c r="AN38" i="220"/>
  <c r="AM38" i="220"/>
  <c r="AL38" i="220"/>
  <c r="AK38" i="220"/>
  <c r="AJ38" i="220"/>
  <c r="AI38" i="220"/>
  <c r="AH38" i="220"/>
  <c r="AG38" i="220"/>
  <c r="AF38" i="220"/>
  <c r="AE38" i="220"/>
  <c r="AD38" i="220"/>
  <c r="AC38" i="220"/>
  <c r="AB38" i="220"/>
  <c r="AA38" i="220"/>
  <c r="L38" i="220"/>
  <c r="J38" i="220"/>
  <c r="BE36" i="220"/>
  <c r="BD36" i="220"/>
  <c r="BC36" i="220"/>
  <c r="BB36" i="220"/>
  <c r="BA36" i="220"/>
  <c r="AZ36" i="220"/>
  <c r="AY36" i="220"/>
  <c r="AX36" i="220"/>
  <c r="AW36" i="220"/>
  <c r="AV36" i="220"/>
  <c r="AU36" i="220"/>
  <c r="AT36" i="220"/>
  <c r="AS36" i="220"/>
  <c r="AR36" i="220"/>
  <c r="AQ36" i="220"/>
  <c r="AP36" i="220"/>
  <c r="AO36" i="220"/>
  <c r="AN36" i="220"/>
  <c r="AM36" i="220"/>
  <c r="AL36" i="220"/>
  <c r="AK36" i="220"/>
  <c r="AJ36" i="220"/>
  <c r="AI36" i="220"/>
  <c r="AH36" i="220"/>
  <c r="AG36" i="220"/>
  <c r="AF36" i="220"/>
  <c r="AE36" i="220"/>
  <c r="AD36" i="220"/>
  <c r="AC36" i="220"/>
  <c r="AB36" i="220"/>
  <c r="AA36" i="220"/>
  <c r="L36" i="220"/>
  <c r="J36" i="220"/>
  <c r="BE34" i="220"/>
  <c r="BD34" i="220"/>
  <c r="BC34" i="220"/>
  <c r="BB34" i="220"/>
  <c r="BA34" i="220"/>
  <c r="AZ34" i="220"/>
  <c r="AY34" i="220"/>
  <c r="AX34" i="220"/>
  <c r="AW34" i="220"/>
  <c r="AV34" i="220"/>
  <c r="AU34" i="220"/>
  <c r="AT34" i="220"/>
  <c r="AS34" i="220"/>
  <c r="AR34" i="220"/>
  <c r="AQ34" i="220"/>
  <c r="AP34" i="220"/>
  <c r="AO34" i="220"/>
  <c r="AN34" i="220"/>
  <c r="AM34" i="220"/>
  <c r="AL34" i="220"/>
  <c r="AK34" i="220"/>
  <c r="AJ34" i="220"/>
  <c r="AI34" i="220"/>
  <c r="AH34" i="220"/>
  <c r="AG34" i="220"/>
  <c r="AF34" i="220"/>
  <c r="AE34" i="220"/>
  <c r="AD34" i="220"/>
  <c r="AC34" i="220"/>
  <c r="AB34" i="220"/>
  <c r="AA34" i="220"/>
  <c r="L34" i="220"/>
  <c r="J34" i="220"/>
  <c r="BE32" i="220"/>
  <c r="BD32" i="220"/>
  <c r="BC32" i="220"/>
  <c r="BB32" i="220"/>
  <c r="BA32" i="220"/>
  <c r="AZ32" i="220"/>
  <c r="AY32" i="220"/>
  <c r="AX32" i="220"/>
  <c r="AW32" i="220"/>
  <c r="AV32" i="220"/>
  <c r="AU32" i="220"/>
  <c r="AT32" i="220"/>
  <c r="AS32" i="220"/>
  <c r="AR32" i="220"/>
  <c r="AQ32" i="220"/>
  <c r="AP32" i="220"/>
  <c r="AO32" i="220"/>
  <c r="AN32" i="220"/>
  <c r="AM32" i="220"/>
  <c r="AL32" i="220"/>
  <c r="AK32" i="220"/>
  <c r="AJ32" i="220"/>
  <c r="AI32" i="220"/>
  <c r="AH32" i="220"/>
  <c r="AG32" i="220"/>
  <c r="AF32" i="220"/>
  <c r="AE32" i="220"/>
  <c r="AD32" i="220"/>
  <c r="AC32" i="220"/>
  <c r="AB32" i="220"/>
  <c r="AA32" i="220"/>
  <c r="L32" i="220"/>
  <c r="J32" i="220"/>
  <c r="BE30" i="220"/>
  <c r="BD30" i="220"/>
  <c r="BC30" i="220"/>
  <c r="BB30" i="220"/>
  <c r="BA30" i="220"/>
  <c r="AZ30" i="220"/>
  <c r="AY30" i="220"/>
  <c r="AX30" i="220"/>
  <c r="AW30" i="220"/>
  <c r="AV30" i="220"/>
  <c r="AU30" i="220"/>
  <c r="AT30" i="220"/>
  <c r="AS30" i="220"/>
  <c r="AR30" i="220"/>
  <c r="AQ30" i="220"/>
  <c r="AP30" i="220"/>
  <c r="AO30" i="220"/>
  <c r="AN30" i="220"/>
  <c r="AM30" i="220"/>
  <c r="AL30" i="220"/>
  <c r="AK30" i="220"/>
  <c r="AJ30" i="220"/>
  <c r="AI30" i="220"/>
  <c r="AH30" i="220"/>
  <c r="AG30" i="220"/>
  <c r="AF30" i="220"/>
  <c r="AE30" i="220"/>
  <c r="AD30" i="220"/>
  <c r="AC30" i="220"/>
  <c r="AB30" i="220"/>
  <c r="AA30" i="220"/>
  <c r="L30" i="220"/>
  <c r="J30" i="220"/>
  <c r="BE28" i="220"/>
  <c r="BD28" i="220"/>
  <c r="BC28" i="220"/>
  <c r="BB28" i="220"/>
  <c r="BA28" i="220"/>
  <c r="AZ28" i="220"/>
  <c r="AY28" i="220"/>
  <c r="AX28" i="220"/>
  <c r="AW28" i="220"/>
  <c r="AV28" i="220"/>
  <c r="AU28" i="220"/>
  <c r="AT28" i="220"/>
  <c r="AS28" i="220"/>
  <c r="AR28" i="220"/>
  <c r="AQ28" i="220"/>
  <c r="AP28" i="220"/>
  <c r="AO28" i="220"/>
  <c r="AN28" i="220"/>
  <c r="AM28" i="220"/>
  <c r="AL28" i="220"/>
  <c r="AK28" i="220"/>
  <c r="AJ28" i="220"/>
  <c r="AI28" i="220"/>
  <c r="AH28" i="220"/>
  <c r="AG28" i="220"/>
  <c r="AF28" i="220"/>
  <c r="AE28" i="220"/>
  <c r="AD28" i="220"/>
  <c r="AC28" i="220"/>
  <c r="AB28" i="220"/>
  <c r="AA28" i="220"/>
  <c r="L28" i="220"/>
  <c r="J28" i="220"/>
  <c r="BE26" i="220"/>
  <c r="BD26" i="220"/>
  <c r="BC26" i="220"/>
  <c r="BB26" i="220"/>
  <c r="BA26" i="220"/>
  <c r="AZ26" i="220"/>
  <c r="AY26" i="220"/>
  <c r="AX26" i="220"/>
  <c r="AW26" i="220"/>
  <c r="AV26" i="220"/>
  <c r="AU26" i="220"/>
  <c r="AT26" i="220"/>
  <c r="AS26" i="220"/>
  <c r="AR26" i="220"/>
  <c r="AQ26" i="220"/>
  <c r="AP26" i="220"/>
  <c r="AO26" i="220"/>
  <c r="AN26" i="220"/>
  <c r="AM26" i="220"/>
  <c r="AL26" i="220"/>
  <c r="AK26" i="220"/>
  <c r="AJ26" i="220"/>
  <c r="AI26" i="220"/>
  <c r="AH26" i="220"/>
  <c r="AG26" i="220"/>
  <c r="AF26" i="220"/>
  <c r="AE26" i="220"/>
  <c r="AD26" i="220"/>
  <c r="AC26" i="220"/>
  <c r="AB26" i="220"/>
  <c r="AA26" i="220"/>
  <c r="L26" i="220"/>
  <c r="J26" i="220"/>
  <c r="BE24" i="220"/>
  <c r="BD24" i="220"/>
  <c r="BC24" i="220"/>
  <c r="BB24" i="220"/>
  <c r="BA24" i="220"/>
  <c r="AZ24" i="220"/>
  <c r="AY24" i="220"/>
  <c r="AX24" i="220"/>
  <c r="AW24" i="220"/>
  <c r="AV24" i="220"/>
  <c r="AU24" i="220"/>
  <c r="AT24" i="220"/>
  <c r="AS24" i="220"/>
  <c r="AR24" i="220"/>
  <c r="AQ24" i="220"/>
  <c r="AP24" i="220"/>
  <c r="AO24" i="220"/>
  <c r="AN24" i="220"/>
  <c r="AM24" i="220"/>
  <c r="AL24" i="220"/>
  <c r="AK24" i="220"/>
  <c r="AJ24" i="220"/>
  <c r="AI24" i="220"/>
  <c r="AH24" i="220"/>
  <c r="AG24" i="220"/>
  <c r="AF24" i="220"/>
  <c r="AE24" i="220"/>
  <c r="AD24" i="220"/>
  <c r="AC24" i="220"/>
  <c r="AB24" i="220"/>
  <c r="AA24" i="220"/>
  <c r="BF24" i="220" s="1"/>
  <c r="BH24" i="220" s="1"/>
  <c r="L24" i="220"/>
  <c r="J24" i="220"/>
  <c r="BE22" i="220"/>
  <c r="BD22" i="220"/>
  <c r="BC22" i="220"/>
  <c r="BB22" i="220"/>
  <c r="BA22" i="220"/>
  <c r="AZ22" i="220"/>
  <c r="AY22" i="220"/>
  <c r="AX22" i="220"/>
  <c r="AW22" i="220"/>
  <c r="AV22" i="220"/>
  <c r="AU22" i="220"/>
  <c r="AT22" i="220"/>
  <c r="AS22" i="220"/>
  <c r="AR22" i="220"/>
  <c r="AQ22" i="220"/>
  <c r="AP22" i="220"/>
  <c r="AO22" i="220"/>
  <c r="AN22" i="220"/>
  <c r="AM22" i="220"/>
  <c r="AL22" i="220"/>
  <c r="AK22" i="220"/>
  <c r="AJ22" i="220"/>
  <c r="AI22" i="220"/>
  <c r="AH22" i="220"/>
  <c r="AG22" i="220"/>
  <c r="AF22" i="220"/>
  <c r="AE22" i="220"/>
  <c r="AD22" i="220"/>
  <c r="AC22" i="220"/>
  <c r="AB22" i="220"/>
  <c r="AA22" i="220"/>
  <c r="L22" i="220"/>
  <c r="J22" i="220"/>
  <c r="BE20" i="220"/>
  <c r="BD20" i="220"/>
  <c r="BC20" i="220"/>
  <c r="BB20" i="220"/>
  <c r="BA20" i="220"/>
  <c r="AZ20" i="220"/>
  <c r="AY20" i="220"/>
  <c r="AX20" i="220"/>
  <c r="AW20" i="220"/>
  <c r="AV20" i="220"/>
  <c r="AU20" i="220"/>
  <c r="AT20" i="220"/>
  <c r="AS20" i="220"/>
  <c r="AR20" i="220"/>
  <c r="AQ20" i="220"/>
  <c r="AP20" i="220"/>
  <c r="AO20" i="220"/>
  <c r="AN20" i="220"/>
  <c r="AM20" i="220"/>
  <c r="AL20" i="220"/>
  <c r="AK20" i="220"/>
  <c r="AJ20" i="220"/>
  <c r="AI20" i="220"/>
  <c r="AH20" i="220"/>
  <c r="AG20" i="220"/>
  <c r="AF20" i="220"/>
  <c r="AE20" i="220"/>
  <c r="AD20" i="220"/>
  <c r="AC20" i="220"/>
  <c r="AB20" i="220"/>
  <c r="AA20" i="220"/>
  <c r="L20" i="220"/>
  <c r="J20" i="220"/>
  <c r="BE18" i="220"/>
  <c r="BD18" i="220"/>
  <c r="BC18" i="220"/>
  <c r="BB18" i="220"/>
  <c r="BA18" i="220"/>
  <c r="AZ18" i="220"/>
  <c r="AY18" i="220"/>
  <c r="AX18" i="220"/>
  <c r="AW18" i="220"/>
  <c r="AV18" i="220"/>
  <c r="AU18" i="220"/>
  <c r="AT18" i="220"/>
  <c r="AS18" i="220"/>
  <c r="AR18" i="220"/>
  <c r="AQ18" i="220"/>
  <c r="AP18" i="220"/>
  <c r="AO18" i="220"/>
  <c r="AN18" i="220"/>
  <c r="AM18" i="220"/>
  <c r="AL18" i="220"/>
  <c r="AK18" i="220"/>
  <c r="AJ18" i="220"/>
  <c r="AI18" i="220"/>
  <c r="AH18" i="220"/>
  <c r="AG18" i="220"/>
  <c r="AF18" i="220"/>
  <c r="AE18" i="220"/>
  <c r="AD18" i="220"/>
  <c r="AC18" i="220"/>
  <c r="AB18" i="220"/>
  <c r="AA18" i="220"/>
  <c r="L18" i="220"/>
  <c r="J18" i="220"/>
  <c r="B17" i="220"/>
  <c r="B19" i="220" s="1"/>
  <c r="B21" i="220" s="1"/>
  <c r="B23" i="220" s="1"/>
  <c r="B25" i="220" s="1"/>
  <c r="B27" i="220" s="1"/>
  <c r="B29" i="220" s="1"/>
  <c r="B31" i="220" s="1"/>
  <c r="B33" i="220" s="1"/>
  <c r="B35" i="220" s="1"/>
  <c r="B37" i="220" s="1"/>
  <c r="B39" i="220" s="1"/>
  <c r="B41" i="220" s="1"/>
  <c r="B43" i="220" s="1"/>
  <c r="B45" i="220" s="1"/>
  <c r="B47" i="220" s="1"/>
  <c r="B49" i="220" s="1"/>
  <c r="B51" i="220" s="1"/>
  <c r="B53" i="220" s="1"/>
  <c r="B55" i="220" s="1"/>
  <c r="B57" i="220" s="1"/>
  <c r="B59" i="220" s="1"/>
  <c r="B61" i="220" s="1"/>
  <c r="B63" i="220" s="1"/>
  <c r="B65" i="220" s="1"/>
  <c r="B67" i="220" s="1"/>
  <c r="B69" i="220" s="1"/>
  <c r="B71" i="220" s="1"/>
  <c r="B73" i="220" s="1"/>
  <c r="B75" i="220" s="1"/>
  <c r="B77" i="220" s="1"/>
  <c r="B79" i="220" s="1"/>
  <c r="B81" i="220" s="1"/>
  <c r="B83" i="220" s="1"/>
  <c r="B85" i="220" s="1"/>
  <c r="B87" i="220" s="1"/>
  <c r="B89" i="220" s="1"/>
  <c r="B91" i="220" s="1"/>
  <c r="B93" i="220" s="1"/>
  <c r="B95" i="220" s="1"/>
  <c r="B97" i="220" s="1"/>
  <c r="B99" i="220" s="1"/>
  <c r="B101" i="220" s="1"/>
  <c r="B103" i="220" s="1"/>
  <c r="B105" i="220" s="1"/>
  <c r="B107" i="220" s="1"/>
  <c r="B109" i="220" s="1"/>
  <c r="B111" i="220" s="1"/>
  <c r="B113" i="220" s="1"/>
  <c r="B115" i="220" s="1"/>
  <c r="B117" i="220" s="1"/>
  <c r="B119" i="220" s="1"/>
  <c r="B121" i="220" s="1"/>
  <c r="B123" i="220" s="1"/>
  <c r="B125" i="220" s="1"/>
  <c r="B127" i="220" s="1"/>
  <c r="B129" i="220" s="1"/>
  <c r="B131" i="220" s="1"/>
  <c r="B133" i="220" s="1"/>
  <c r="B135" i="220" s="1"/>
  <c r="B137" i="220" s="1"/>
  <c r="B139" i="220" s="1"/>
  <c r="B141" i="220" s="1"/>
  <c r="B143" i="220" s="1"/>
  <c r="B145" i="220" s="1"/>
  <c r="B147" i="220" s="1"/>
  <c r="B149" i="220" s="1"/>
  <c r="B151" i="220" s="1"/>
  <c r="B153" i="220" s="1"/>
  <c r="B155" i="220" s="1"/>
  <c r="B157" i="220" s="1"/>
  <c r="B159" i="220" s="1"/>
  <c r="B161" i="220" s="1"/>
  <c r="B163" i="220" s="1"/>
  <c r="B165" i="220" s="1"/>
  <c r="B167" i="220" s="1"/>
  <c r="B169" i="220" s="1"/>
  <c r="B171" i="220" s="1"/>
  <c r="B173" i="220" s="1"/>
  <c r="B175" i="220" s="1"/>
  <c r="B177" i="220" s="1"/>
  <c r="B179" i="220" s="1"/>
  <c r="B181" i="220" s="1"/>
  <c r="B183" i="220" s="1"/>
  <c r="B185" i="220" s="1"/>
  <c r="B187" i="220" s="1"/>
  <c r="B189" i="220" s="1"/>
  <c r="B191" i="220" s="1"/>
  <c r="B193" i="220" s="1"/>
  <c r="B195" i="220" s="1"/>
  <c r="B197" i="220" s="1"/>
  <c r="B199" i="220" s="1"/>
  <c r="B201" i="220" s="1"/>
  <c r="B203" i="220" s="1"/>
  <c r="B205" i="220" s="1"/>
  <c r="B207" i="220" s="1"/>
  <c r="B209" i="220" s="1"/>
  <c r="B211" i="220" s="1"/>
  <c r="B213" i="220" s="1"/>
  <c r="B215" i="220" s="1"/>
  <c r="BE14" i="220"/>
  <c r="BE15" i="220" s="1"/>
  <c r="BE16" i="220" s="1"/>
  <c r="BD14" i="220"/>
  <c r="BD15" i="220" s="1"/>
  <c r="BD16" i="220" s="1"/>
  <c r="BC14" i="220"/>
  <c r="BC15" i="220" s="1"/>
  <c r="BC16" i="220" s="1"/>
  <c r="BF12" i="220"/>
  <c r="AJ2" i="220"/>
  <c r="BA15" i="220" s="1"/>
  <c r="BA16" i="220" s="1"/>
  <c r="P231" i="219"/>
  <c r="P230" i="219"/>
  <c r="K230" i="219"/>
  <c r="AH228" i="219"/>
  <c r="AM226" i="219"/>
  <c r="AA236" i="219" s="1"/>
  <c r="AJ226" i="219"/>
  <c r="AH226" i="219"/>
  <c r="W226" i="219"/>
  <c r="K236" i="219" s="1"/>
  <c r="T226" i="219"/>
  <c r="K231" i="219" s="1"/>
  <c r="U231" i="219" s="1"/>
  <c r="P236" i="219" s="1"/>
  <c r="R226" i="219"/>
  <c r="BA216" i="219"/>
  <c r="AZ216" i="219"/>
  <c r="AY216" i="219"/>
  <c r="AX216" i="219"/>
  <c r="AW216" i="219"/>
  <c r="AV216" i="219"/>
  <c r="AU216" i="219"/>
  <c r="AT216" i="219"/>
  <c r="AS216" i="219"/>
  <c r="AR216" i="219"/>
  <c r="AQ216" i="219"/>
  <c r="AP216" i="219"/>
  <c r="AO216" i="219"/>
  <c r="AN216" i="219"/>
  <c r="AM216" i="219"/>
  <c r="AL216" i="219"/>
  <c r="AK216" i="219"/>
  <c r="AJ216" i="219"/>
  <c r="AI216" i="219"/>
  <c r="AH216" i="219"/>
  <c r="AG216" i="219"/>
  <c r="AF216" i="219"/>
  <c r="AE216" i="219"/>
  <c r="AD216" i="219"/>
  <c r="AC216" i="219"/>
  <c r="AB216" i="219"/>
  <c r="AA216" i="219"/>
  <c r="Z216" i="219"/>
  <c r="Y216" i="219"/>
  <c r="X216" i="219"/>
  <c r="W216" i="219"/>
  <c r="H216" i="219"/>
  <c r="F216" i="219"/>
  <c r="BA214" i="219"/>
  <c r="AZ214" i="219"/>
  <c r="AY214" i="219"/>
  <c r="AX214" i="219"/>
  <c r="AW214" i="219"/>
  <c r="AV214" i="219"/>
  <c r="AU214" i="219"/>
  <c r="AT214" i="219"/>
  <c r="AS214" i="219"/>
  <c r="AR214" i="219"/>
  <c r="AQ214" i="219"/>
  <c r="AP214" i="219"/>
  <c r="AO214" i="219"/>
  <c r="AN214" i="219"/>
  <c r="AM214" i="219"/>
  <c r="AL214" i="219"/>
  <c r="AK214" i="219"/>
  <c r="AJ214" i="219"/>
  <c r="AI214" i="219"/>
  <c r="AH214" i="219"/>
  <c r="AG214" i="219"/>
  <c r="AF214" i="219"/>
  <c r="AE214" i="219"/>
  <c r="AD214" i="219"/>
  <c r="AC214" i="219"/>
  <c r="AB214" i="219"/>
  <c r="AA214" i="219"/>
  <c r="Z214" i="219"/>
  <c r="Y214" i="219"/>
  <c r="X214" i="219"/>
  <c r="W214" i="219"/>
  <c r="H214" i="219"/>
  <c r="F214" i="219"/>
  <c r="BA212" i="219"/>
  <c r="AZ212" i="219"/>
  <c r="AY212" i="219"/>
  <c r="AX212" i="219"/>
  <c r="AW212" i="219"/>
  <c r="AV212" i="219"/>
  <c r="AU212" i="219"/>
  <c r="AT212" i="219"/>
  <c r="AS212" i="219"/>
  <c r="AR212" i="219"/>
  <c r="AQ212" i="219"/>
  <c r="AP212" i="219"/>
  <c r="AO212" i="219"/>
  <c r="AN212" i="219"/>
  <c r="AM212" i="219"/>
  <c r="AL212" i="219"/>
  <c r="AK212" i="219"/>
  <c r="AJ212" i="219"/>
  <c r="AI212" i="219"/>
  <c r="AH212" i="219"/>
  <c r="AG212" i="219"/>
  <c r="AF212" i="219"/>
  <c r="AE212" i="219"/>
  <c r="AD212" i="219"/>
  <c r="AC212" i="219"/>
  <c r="AB212" i="219"/>
  <c r="AA212" i="219"/>
  <c r="Z212" i="219"/>
  <c r="Y212" i="219"/>
  <c r="X212" i="219"/>
  <c r="W212" i="219"/>
  <c r="H212" i="219"/>
  <c r="F212" i="219"/>
  <c r="BA210" i="219"/>
  <c r="AZ210" i="219"/>
  <c r="AY210" i="219"/>
  <c r="AX210" i="219"/>
  <c r="AW210" i="219"/>
  <c r="AV210" i="219"/>
  <c r="AU210" i="219"/>
  <c r="AT210" i="219"/>
  <c r="AS210" i="219"/>
  <c r="AR210" i="219"/>
  <c r="AQ210" i="219"/>
  <c r="AP210" i="219"/>
  <c r="AO210" i="219"/>
  <c r="AN210" i="219"/>
  <c r="AM210" i="219"/>
  <c r="AL210" i="219"/>
  <c r="AK210" i="219"/>
  <c r="AJ210" i="219"/>
  <c r="AI210" i="219"/>
  <c r="AH210" i="219"/>
  <c r="AG210" i="219"/>
  <c r="AF210" i="219"/>
  <c r="AE210" i="219"/>
  <c r="AD210" i="219"/>
  <c r="AC210" i="219"/>
  <c r="AB210" i="219"/>
  <c r="AA210" i="219"/>
  <c r="Z210" i="219"/>
  <c r="Y210" i="219"/>
  <c r="X210" i="219"/>
  <c r="W210" i="219"/>
  <c r="H210" i="219"/>
  <c r="F210" i="219"/>
  <c r="BA208" i="219"/>
  <c r="AZ208" i="219"/>
  <c r="AY208" i="219"/>
  <c r="AX208" i="219"/>
  <c r="AW208" i="219"/>
  <c r="AV208" i="219"/>
  <c r="AU208" i="219"/>
  <c r="AT208" i="219"/>
  <c r="AS208" i="219"/>
  <c r="AR208" i="219"/>
  <c r="AQ208" i="219"/>
  <c r="AP208" i="219"/>
  <c r="AO208" i="219"/>
  <c r="AN208" i="219"/>
  <c r="AM208" i="219"/>
  <c r="AL208" i="219"/>
  <c r="AK208" i="219"/>
  <c r="AJ208" i="219"/>
  <c r="AI208" i="219"/>
  <c r="AH208" i="219"/>
  <c r="AG208" i="219"/>
  <c r="AF208" i="219"/>
  <c r="AE208" i="219"/>
  <c r="AD208" i="219"/>
  <c r="AC208" i="219"/>
  <c r="AB208" i="219"/>
  <c r="AA208" i="219"/>
  <c r="Z208" i="219"/>
  <c r="Y208" i="219"/>
  <c r="X208" i="219"/>
  <c r="W208" i="219"/>
  <c r="H208" i="219"/>
  <c r="F208" i="219"/>
  <c r="BA206" i="219"/>
  <c r="AZ206" i="219"/>
  <c r="AY206" i="219"/>
  <c r="AX206" i="219"/>
  <c r="AW206" i="219"/>
  <c r="AV206" i="219"/>
  <c r="AU206" i="219"/>
  <c r="AT206" i="219"/>
  <c r="AS206" i="219"/>
  <c r="AR206" i="219"/>
  <c r="AQ206" i="219"/>
  <c r="AP206" i="219"/>
  <c r="AO206" i="219"/>
  <c r="AN206" i="219"/>
  <c r="AM206" i="219"/>
  <c r="AL206" i="219"/>
  <c r="AK206" i="219"/>
  <c r="AJ206" i="219"/>
  <c r="AI206" i="219"/>
  <c r="AH206" i="219"/>
  <c r="AG206" i="219"/>
  <c r="AF206" i="219"/>
  <c r="AE206" i="219"/>
  <c r="AD206" i="219"/>
  <c r="AC206" i="219"/>
  <c r="AB206" i="219"/>
  <c r="AA206" i="219"/>
  <c r="Z206" i="219"/>
  <c r="Y206" i="219"/>
  <c r="X206" i="219"/>
  <c r="BB206" i="219" s="1"/>
  <c r="BD206" i="219" s="1"/>
  <c r="W206" i="219"/>
  <c r="H206" i="219"/>
  <c r="F206" i="219"/>
  <c r="BA204" i="219"/>
  <c r="AZ204" i="219"/>
  <c r="AY204" i="219"/>
  <c r="AX204" i="219"/>
  <c r="AW204" i="219"/>
  <c r="AV204" i="219"/>
  <c r="AU204" i="219"/>
  <c r="AT204" i="219"/>
  <c r="AS204" i="219"/>
  <c r="AR204" i="219"/>
  <c r="AQ204" i="219"/>
  <c r="AP204" i="219"/>
  <c r="AO204" i="219"/>
  <c r="AN204" i="219"/>
  <c r="AM204" i="219"/>
  <c r="AL204" i="219"/>
  <c r="AK204" i="219"/>
  <c r="AJ204" i="219"/>
  <c r="AI204" i="219"/>
  <c r="AH204" i="219"/>
  <c r="AG204" i="219"/>
  <c r="AF204" i="219"/>
  <c r="AE204" i="219"/>
  <c r="AD204" i="219"/>
  <c r="AC204" i="219"/>
  <c r="AB204" i="219"/>
  <c r="AA204" i="219"/>
  <c r="Z204" i="219"/>
  <c r="Y204" i="219"/>
  <c r="X204" i="219"/>
  <c r="W204" i="219"/>
  <c r="H204" i="219"/>
  <c r="F204" i="219"/>
  <c r="BA202" i="219"/>
  <c r="AZ202" i="219"/>
  <c r="AY202" i="219"/>
  <c r="AX202" i="219"/>
  <c r="AW202" i="219"/>
  <c r="AV202" i="219"/>
  <c r="AU202" i="219"/>
  <c r="AT202" i="219"/>
  <c r="AS202" i="219"/>
  <c r="AR202" i="219"/>
  <c r="AQ202" i="219"/>
  <c r="AP202" i="219"/>
  <c r="AO202" i="219"/>
  <c r="AN202" i="219"/>
  <c r="AM202" i="219"/>
  <c r="AL202" i="219"/>
  <c r="AK202" i="219"/>
  <c r="AJ202" i="219"/>
  <c r="AI202" i="219"/>
  <c r="AH202" i="219"/>
  <c r="AG202" i="219"/>
  <c r="AF202" i="219"/>
  <c r="AE202" i="219"/>
  <c r="AD202" i="219"/>
  <c r="AC202" i="219"/>
  <c r="AB202" i="219"/>
  <c r="AA202" i="219"/>
  <c r="Z202" i="219"/>
  <c r="Y202" i="219"/>
  <c r="X202" i="219"/>
  <c r="W202" i="219"/>
  <c r="H202" i="219"/>
  <c r="F202" i="219"/>
  <c r="BA200" i="219"/>
  <c r="AZ200" i="219"/>
  <c r="AY200" i="219"/>
  <c r="AX200" i="219"/>
  <c r="AW200" i="219"/>
  <c r="AV200" i="219"/>
  <c r="AU200" i="219"/>
  <c r="AT200" i="219"/>
  <c r="AS200" i="219"/>
  <c r="AR200" i="219"/>
  <c r="AQ200" i="219"/>
  <c r="AP200" i="219"/>
  <c r="AO200" i="219"/>
  <c r="AN200" i="219"/>
  <c r="AM200" i="219"/>
  <c r="AL200" i="219"/>
  <c r="AK200" i="219"/>
  <c r="AJ200" i="219"/>
  <c r="AI200" i="219"/>
  <c r="AH200" i="219"/>
  <c r="AG200" i="219"/>
  <c r="AF200" i="219"/>
  <c r="AE200" i="219"/>
  <c r="AD200" i="219"/>
  <c r="AC200" i="219"/>
  <c r="AB200" i="219"/>
  <c r="AA200" i="219"/>
  <c r="Z200" i="219"/>
  <c r="Y200" i="219"/>
  <c r="X200" i="219"/>
  <c r="W200" i="219"/>
  <c r="H200" i="219"/>
  <c r="F200" i="219"/>
  <c r="BA198" i="219"/>
  <c r="AZ198" i="219"/>
  <c r="AY198" i="219"/>
  <c r="AX198" i="219"/>
  <c r="AW198" i="219"/>
  <c r="AV198" i="219"/>
  <c r="AU198" i="219"/>
  <c r="AT198" i="219"/>
  <c r="AS198" i="219"/>
  <c r="AR198" i="219"/>
  <c r="AQ198" i="219"/>
  <c r="AP198" i="219"/>
  <c r="AO198" i="219"/>
  <c r="AN198" i="219"/>
  <c r="AM198" i="219"/>
  <c r="AL198" i="219"/>
  <c r="AK198" i="219"/>
  <c r="AJ198" i="219"/>
  <c r="AI198" i="219"/>
  <c r="AH198" i="219"/>
  <c r="AG198" i="219"/>
  <c r="AF198" i="219"/>
  <c r="AE198" i="219"/>
  <c r="AD198" i="219"/>
  <c r="AC198" i="219"/>
  <c r="AB198" i="219"/>
  <c r="AA198" i="219"/>
  <c r="Z198" i="219"/>
  <c r="Y198" i="219"/>
  <c r="X198" i="219"/>
  <c r="W198" i="219"/>
  <c r="H198" i="219"/>
  <c r="F198" i="219"/>
  <c r="BA196" i="219"/>
  <c r="AZ196" i="219"/>
  <c r="AY196" i="219"/>
  <c r="AX196" i="219"/>
  <c r="AW196" i="219"/>
  <c r="AV196" i="219"/>
  <c r="AU196" i="219"/>
  <c r="AT196" i="219"/>
  <c r="AS196" i="219"/>
  <c r="AR196" i="219"/>
  <c r="AQ196" i="219"/>
  <c r="AP196" i="219"/>
  <c r="AO196" i="219"/>
  <c r="AN196" i="219"/>
  <c r="AM196" i="219"/>
  <c r="AL196" i="219"/>
  <c r="AK196" i="219"/>
  <c r="AJ196" i="219"/>
  <c r="AI196" i="219"/>
  <c r="AH196" i="219"/>
  <c r="AG196" i="219"/>
  <c r="AF196" i="219"/>
  <c r="AE196" i="219"/>
  <c r="AD196" i="219"/>
  <c r="AC196" i="219"/>
  <c r="AB196" i="219"/>
  <c r="AA196" i="219"/>
  <c r="Z196" i="219"/>
  <c r="Y196" i="219"/>
  <c r="X196" i="219"/>
  <c r="W196" i="219"/>
  <c r="H196" i="219"/>
  <c r="F196" i="219"/>
  <c r="BA194" i="219"/>
  <c r="AZ194" i="219"/>
  <c r="AY194" i="219"/>
  <c r="AX194" i="219"/>
  <c r="AW194" i="219"/>
  <c r="AV194" i="219"/>
  <c r="AU194" i="219"/>
  <c r="AT194" i="219"/>
  <c r="AS194" i="219"/>
  <c r="AR194" i="219"/>
  <c r="AQ194" i="219"/>
  <c r="AP194" i="219"/>
  <c r="AO194" i="219"/>
  <c r="AN194" i="219"/>
  <c r="AM194" i="219"/>
  <c r="AL194" i="219"/>
  <c r="AK194" i="219"/>
  <c r="AJ194" i="219"/>
  <c r="AI194" i="219"/>
  <c r="AH194" i="219"/>
  <c r="AG194" i="219"/>
  <c r="AF194" i="219"/>
  <c r="AE194" i="219"/>
  <c r="AD194" i="219"/>
  <c r="AC194" i="219"/>
  <c r="AB194" i="219"/>
  <c r="AA194" i="219"/>
  <c r="Z194" i="219"/>
  <c r="Y194" i="219"/>
  <c r="X194" i="219"/>
  <c r="W194" i="219"/>
  <c r="H194" i="219"/>
  <c r="F194" i="219"/>
  <c r="BA192" i="219"/>
  <c r="AZ192" i="219"/>
  <c r="AY192" i="219"/>
  <c r="AX192" i="219"/>
  <c r="AW192" i="219"/>
  <c r="AV192" i="219"/>
  <c r="AU192" i="219"/>
  <c r="AT192" i="219"/>
  <c r="AS192" i="219"/>
  <c r="AR192" i="219"/>
  <c r="AQ192" i="219"/>
  <c r="AP192" i="219"/>
  <c r="AO192" i="219"/>
  <c r="AN192" i="219"/>
  <c r="AM192" i="219"/>
  <c r="AL192" i="219"/>
  <c r="AK192" i="219"/>
  <c r="AJ192" i="219"/>
  <c r="AI192" i="219"/>
  <c r="AH192" i="219"/>
  <c r="AG192" i="219"/>
  <c r="AF192" i="219"/>
  <c r="AE192" i="219"/>
  <c r="AD192" i="219"/>
  <c r="AC192" i="219"/>
  <c r="AB192" i="219"/>
  <c r="AA192" i="219"/>
  <c r="Z192" i="219"/>
  <c r="Y192" i="219"/>
  <c r="X192" i="219"/>
  <c r="W192" i="219"/>
  <c r="H192" i="219"/>
  <c r="F192" i="219"/>
  <c r="BA190" i="219"/>
  <c r="AZ190" i="219"/>
  <c r="AY190" i="219"/>
  <c r="AX190" i="219"/>
  <c r="AW190" i="219"/>
  <c r="AV190" i="219"/>
  <c r="AU190" i="219"/>
  <c r="AT190" i="219"/>
  <c r="AS190" i="219"/>
  <c r="AR190" i="219"/>
  <c r="AQ190" i="219"/>
  <c r="AP190" i="219"/>
  <c r="AO190" i="219"/>
  <c r="AN190" i="219"/>
  <c r="AM190" i="219"/>
  <c r="AL190" i="219"/>
  <c r="AK190" i="219"/>
  <c r="AJ190" i="219"/>
  <c r="AI190" i="219"/>
  <c r="AH190" i="219"/>
  <c r="AG190" i="219"/>
  <c r="AF190" i="219"/>
  <c r="AE190" i="219"/>
  <c r="AD190" i="219"/>
  <c r="AC190" i="219"/>
  <c r="AB190" i="219"/>
  <c r="AA190" i="219"/>
  <c r="Z190" i="219"/>
  <c r="Y190" i="219"/>
  <c r="X190" i="219"/>
  <c r="BB190" i="219" s="1"/>
  <c r="BD190" i="219" s="1"/>
  <c r="W190" i="219"/>
  <c r="H190" i="219"/>
  <c r="F190" i="219"/>
  <c r="BA188" i="219"/>
  <c r="AZ188" i="219"/>
  <c r="AY188" i="219"/>
  <c r="AX188" i="219"/>
  <c r="AW188" i="219"/>
  <c r="AV188" i="219"/>
  <c r="AU188" i="219"/>
  <c r="AT188" i="219"/>
  <c r="AS188" i="219"/>
  <c r="AR188" i="219"/>
  <c r="AQ188" i="219"/>
  <c r="AP188" i="219"/>
  <c r="AO188" i="219"/>
  <c r="AN188" i="219"/>
  <c r="AM188" i="219"/>
  <c r="AL188" i="219"/>
  <c r="AK188" i="219"/>
  <c r="AJ188" i="219"/>
  <c r="AI188" i="219"/>
  <c r="AH188" i="219"/>
  <c r="AG188" i="219"/>
  <c r="AF188" i="219"/>
  <c r="AE188" i="219"/>
  <c r="AD188" i="219"/>
  <c r="AC188" i="219"/>
  <c r="AB188" i="219"/>
  <c r="AA188" i="219"/>
  <c r="Z188" i="219"/>
  <c r="Y188" i="219"/>
  <c r="X188" i="219"/>
  <c r="W188" i="219"/>
  <c r="H188" i="219"/>
  <c r="F188" i="219"/>
  <c r="BA186" i="219"/>
  <c r="AZ186" i="219"/>
  <c r="AY186" i="219"/>
  <c r="AX186" i="219"/>
  <c r="AW186" i="219"/>
  <c r="AV186" i="219"/>
  <c r="AU186" i="219"/>
  <c r="AT186" i="219"/>
  <c r="AS186" i="219"/>
  <c r="AR186" i="219"/>
  <c r="AQ186" i="219"/>
  <c r="AP186" i="219"/>
  <c r="AO186" i="219"/>
  <c r="AN186" i="219"/>
  <c r="AM186" i="219"/>
  <c r="AL186" i="219"/>
  <c r="AK186" i="219"/>
  <c r="AJ186" i="219"/>
  <c r="AI186" i="219"/>
  <c r="AH186" i="219"/>
  <c r="AG186" i="219"/>
  <c r="AF186" i="219"/>
  <c r="AE186" i="219"/>
  <c r="AD186" i="219"/>
  <c r="AC186" i="219"/>
  <c r="AB186" i="219"/>
  <c r="AA186" i="219"/>
  <c r="Z186" i="219"/>
  <c r="Y186" i="219"/>
  <c r="X186" i="219"/>
  <c r="W186" i="219"/>
  <c r="H186" i="219"/>
  <c r="F186" i="219"/>
  <c r="BA184" i="219"/>
  <c r="AZ184" i="219"/>
  <c r="AY184" i="219"/>
  <c r="AX184" i="219"/>
  <c r="AW184" i="219"/>
  <c r="AV184" i="219"/>
  <c r="AU184" i="219"/>
  <c r="AT184" i="219"/>
  <c r="AS184" i="219"/>
  <c r="AR184" i="219"/>
  <c r="AQ184" i="219"/>
  <c r="AP184" i="219"/>
  <c r="AO184" i="219"/>
  <c r="AN184" i="219"/>
  <c r="AM184" i="219"/>
  <c r="AL184" i="219"/>
  <c r="AK184" i="219"/>
  <c r="AJ184" i="219"/>
  <c r="AI184" i="219"/>
  <c r="AH184" i="219"/>
  <c r="AG184" i="219"/>
  <c r="AF184" i="219"/>
  <c r="AE184" i="219"/>
  <c r="AD184" i="219"/>
  <c r="AC184" i="219"/>
  <c r="AB184" i="219"/>
  <c r="AA184" i="219"/>
  <c r="Z184" i="219"/>
  <c r="Y184" i="219"/>
  <c r="X184" i="219"/>
  <c r="W184" i="219"/>
  <c r="H184" i="219"/>
  <c r="F184" i="219"/>
  <c r="BA182" i="219"/>
  <c r="AZ182" i="219"/>
  <c r="AY182" i="219"/>
  <c r="AX182" i="219"/>
  <c r="AW182" i="219"/>
  <c r="AV182" i="219"/>
  <c r="AU182" i="219"/>
  <c r="AT182" i="219"/>
  <c r="AS182" i="219"/>
  <c r="AR182" i="219"/>
  <c r="AQ182" i="219"/>
  <c r="AP182" i="219"/>
  <c r="AO182" i="219"/>
  <c r="AN182" i="219"/>
  <c r="AM182" i="219"/>
  <c r="AL182" i="219"/>
  <c r="AK182" i="219"/>
  <c r="AJ182" i="219"/>
  <c r="AI182" i="219"/>
  <c r="AH182" i="219"/>
  <c r="AG182" i="219"/>
  <c r="AF182" i="219"/>
  <c r="AE182" i="219"/>
  <c r="AD182" i="219"/>
  <c r="AC182" i="219"/>
  <c r="AB182" i="219"/>
  <c r="AA182" i="219"/>
  <c r="Z182" i="219"/>
  <c r="Y182" i="219"/>
  <c r="X182" i="219"/>
  <c r="W182" i="219"/>
  <c r="H182" i="219"/>
  <c r="F182" i="219"/>
  <c r="BA180" i="219"/>
  <c r="AZ180" i="219"/>
  <c r="AY180" i="219"/>
  <c r="AX180" i="219"/>
  <c r="AW180" i="219"/>
  <c r="AV180" i="219"/>
  <c r="AU180" i="219"/>
  <c r="AT180" i="219"/>
  <c r="AS180" i="219"/>
  <c r="AR180" i="219"/>
  <c r="AQ180" i="219"/>
  <c r="AP180" i="219"/>
  <c r="AO180" i="219"/>
  <c r="AN180" i="219"/>
  <c r="AM180" i="219"/>
  <c r="AL180" i="219"/>
  <c r="AK180" i="219"/>
  <c r="AJ180" i="219"/>
  <c r="AI180" i="219"/>
  <c r="AH180" i="219"/>
  <c r="AG180" i="219"/>
  <c r="AF180" i="219"/>
  <c r="AE180" i="219"/>
  <c r="AD180" i="219"/>
  <c r="AC180" i="219"/>
  <c r="AB180" i="219"/>
  <c r="AA180" i="219"/>
  <c r="Z180" i="219"/>
  <c r="Y180" i="219"/>
  <c r="X180" i="219"/>
  <c r="W180" i="219"/>
  <c r="H180" i="219"/>
  <c r="F180" i="219"/>
  <c r="BA178" i="219"/>
  <c r="AZ178" i="219"/>
  <c r="AY178" i="219"/>
  <c r="AX178" i="219"/>
  <c r="AW178" i="219"/>
  <c r="AV178" i="219"/>
  <c r="AU178" i="219"/>
  <c r="AT178" i="219"/>
  <c r="AS178" i="219"/>
  <c r="AR178" i="219"/>
  <c r="AQ178" i="219"/>
  <c r="AP178" i="219"/>
  <c r="AO178" i="219"/>
  <c r="AN178" i="219"/>
  <c r="AM178" i="219"/>
  <c r="AL178" i="219"/>
  <c r="AK178" i="219"/>
  <c r="AJ178" i="219"/>
  <c r="AI178" i="219"/>
  <c r="AH178" i="219"/>
  <c r="AG178" i="219"/>
  <c r="AF178" i="219"/>
  <c r="AE178" i="219"/>
  <c r="AD178" i="219"/>
  <c r="AC178" i="219"/>
  <c r="AB178" i="219"/>
  <c r="AA178" i="219"/>
  <c r="Z178" i="219"/>
  <c r="Y178" i="219"/>
  <c r="X178" i="219"/>
  <c r="W178" i="219"/>
  <c r="H178" i="219"/>
  <c r="F178" i="219"/>
  <c r="BA176" i="219"/>
  <c r="AZ176" i="219"/>
  <c r="AY176" i="219"/>
  <c r="AX176" i="219"/>
  <c r="AW176" i="219"/>
  <c r="AV176" i="219"/>
  <c r="AU176" i="219"/>
  <c r="AT176" i="219"/>
  <c r="AS176" i="219"/>
  <c r="AR176" i="219"/>
  <c r="AQ176" i="219"/>
  <c r="AP176" i="219"/>
  <c r="AO176" i="219"/>
  <c r="AN176" i="219"/>
  <c r="AM176" i="219"/>
  <c r="AL176" i="219"/>
  <c r="AK176" i="219"/>
  <c r="AJ176" i="219"/>
  <c r="AI176" i="219"/>
  <c r="AH176" i="219"/>
  <c r="AG176" i="219"/>
  <c r="AF176" i="219"/>
  <c r="AE176" i="219"/>
  <c r="AD176" i="219"/>
  <c r="AC176" i="219"/>
  <c r="AB176" i="219"/>
  <c r="AA176" i="219"/>
  <c r="Z176" i="219"/>
  <c r="Y176" i="219"/>
  <c r="X176" i="219"/>
  <c r="W176" i="219"/>
  <c r="H176" i="219"/>
  <c r="F176" i="219"/>
  <c r="BA174" i="219"/>
  <c r="AZ174" i="219"/>
  <c r="AY174" i="219"/>
  <c r="AX174" i="219"/>
  <c r="AW174" i="219"/>
  <c r="AV174" i="219"/>
  <c r="AU174" i="219"/>
  <c r="AT174" i="219"/>
  <c r="AS174" i="219"/>
  <c r="AR174" i="219"/>
  <c r="AQ174" i="219"/>
  <c r="AP174" i="219"/>
  <c r="AO174" i="219"/>
  <c r="AN174" i="219"/>
  <c r="AM174" i="219"/>
  <c r="AL174" i="219"/>
  <c r="AK174" i="219"/>
  <c r="AJ174" i="219"/>
  <c r="AI174" i="219"/>
  <c r="AH174" i="219"/>
  <c r="AG174" i="219"/>
  <c r="AF174" i="219"/>
  <c r="AE174" i="219"/>
  <c r="AD174" i="219"/>
  <c r="AC174" i="219"/>
  <c r="AB174" i="219"/>
  <c r="AA174" i="219"/>
  <c r="Z174" i="219"/>
  <c r="Y174" i="219"/>
  <c r="X174" i="219"/>
  <c r="BB174" i="219" s="1"/>
  <c r="BD174" i="219" s="1"/>
  <c r="W174" i="219"/>
  <c r="H174" i="219"/>
  <c r="F174" i="219"/>
  <c r="BA172" i="219"/>
  <c r="AZ172" i="219"/>
  <c r="AY172" i="219"/>
  <c r="AX172" i="219"/>
  <c r="AW172" i="219"/>
  <c r="AV172" i="219"/>
  <c r="AU172" i="219"/>
  <c r="AT172" i="219"/>
  <c r="AS172" i="219"/>
  <c r="AR172" i="219"/>
  <c r="AQ172" i="219"/>
  <c r="AP172" i="219"/>
  <c r="AO172" i="219"/>
  <c r="AN172" i="219"/>
  <c r="AM172" i="219"/>
  <c r="AL172" i="219"/>
  <c r="AK172" i="219"/>
  <c r="AJ172" i="219"/>
  <c r="AI172" i="219"/>
  <c r="AH172" i="219"/>
  <c r="AG172" i="219"/>
  <c r="AF172" i="219"/>
  <c r="AE172" i="219"/>
  <c r="AD172" i="219"/>
  <c r="AC172" i="219"/>
  <c r="AB172" i="219"/>
  <c r="AA172" i="219"/>
  <c r="Z172" i="219"/>
  <c r="Y172" i="219"/>
  <c r="X172" i="219"/>
  <c r="W172" i="219"/>
  <c r="H172" i="219"/>
  <c r="F172" i="219"/>
  <c r="BA170" i="219"/>
  <c r="AZ170" i="219"/>
  <c r="AY170" i="219"/>
  <c r="AX170" i="219"/>
  <c r="AW170" i="219"/>
  <c r="AV170" i="219"/>
  <c r="AU170" i="219"/>
  <c r="AT170" i="219"/>
  <c r="AS170" i="219"/>
  <c r="AR170" i="219"/>
  <c r="AQ170" i="219"/>
  <c r="AP170" i="219"/>
  <c r="AO170" i="219"/>
  <c r="AN170" i="219"/>
  <c r="AM170" i="219"/>
  <c r="AL170" i="219"/>
  <c r="AK170" i="219"/>
  <c r="AJ170" i="219"/>
  <c r="AI170" i="219"/>
  <c r="AH170" i="219"/>
  <c r="AG170" i="219"/>
  <c r="AF170" i="219"/>
  <c r="AE170" i="219"/>
  <c r="AD170" i="219"/>
  <c r="AC170" i="219"/>
  <c r="AB170" i="219"/>
  <c r="AA170" i="219"/>
  <c r="Z170" i="219"/>
  <c r="Y170" i="219"/>
  <c r="X170" i="219"/>
  <c r="W170" i="219"/>
  <c r="H170" i="219"/>
  <c r="F170" i="219"/>
  <c r="BA168" i="219"/>
  <c r="AZ168" i="219"/>
  <c r="AY168" i="219"/>
  <c r="AX168" i="219"/>
  <c r="AW168" i="219"/>
  <c r="AV168" i="219"/>
  <c r="AU168" i="219"/>
  <c r="AT168" i="219"/>
  <c r="AS168" i="219"/>
  <c r="AR168" i="219"/>
  <c r="AQ168" i="219"/>
  <c r="AP168" i="219"/>
  <c r="AO168" i="219"/>
  <c r="AN168" i="219"/>
  <c r="AM168" i="219"/>
  <c r="AL168" i="219"/>
  <c r="AK168" i="219"/>
  <c r="AJ168" i="219"/>
  <c r="AI168" i="219"/>
  <c r="AH168" i="219"/>
  <c r="AG168" i="219"/>
  <c r="AF168" i="219"/>
  <c r="AE168" i="219"/>
  <c r="AD168" i="219"/>
  <c r="AC168" i="219"/>
  <c r="AB168" i="219"/>
  <c r="AA168" i="219"/>
  <c r="Z168" i="219"/>
  <c r="Y168" i="219"/>
  <c r="X168" i="219"/>
  <c r="W168" i="219"/>
  <c r="H168" i="219"/>
  <c r="F168" i="219"/>
  <c r="BA166" i="219"/>
  <c r="AZ166" i="219"/>
  <c r="AY166" i="219"/>
  <c r="AX166" i="219"/>
  <c r="AW166" i="219"/>
  <c r="AV166" i="219"/>
  <c r="AU166" i="219"/>
  <c r="AT166" i="219"/>
  <c r="AS166" i="219"/>
  <c r="AR166" i="219"/>
  <c r="AQ166" i="219"/>
  <c r="AP166" i="219"/>
  <c r="AO166" i="219"/>
  <c r="AN166" i="219"/>
  <c r="AM166" i="219"/>
  <c r="AL166" i="219"/>
  <c r="AK166" i="219"/>
  <c r="AJ166" i="219"/>
  <c r="AI166" i="219"/>
  <c r="AH166" i="219"/>
  <c r="AG166" i="219"/>
  <c r="AF166" i="219"/>
  <c r="AE166" i="219"/>
  <c r="AD166" i="219"/>
  <c r="AC166" i="219"/>
  <c r="AB166" i="219"/>
  <c r="AA166" i="219"/>
  <c r="Z166" i="219"/>
  <c r="Y166" i="219"/>
  <c r="X166" i="219"/>
  <c r="W166" i="219"/>
  <c r="H166" i="219"/>
  <c r="F166" i="219"/>
  <c r="BA164" i="219"/>
  <c r="AZ164" i="219"/>
  <c r="AY164" i="219"/>
  <c r="AX164" i="219"/>
  <c r="AW164" i="219"/>
  <c r="AV164" i="219"/>
  <c r="AU164" i="219"/>
  <c r="AT164" i="219"/>
  <c r="AS164" i="219"/>
  <c r="AR164" i="219"/>
  <c r="AQ164" i="219"/>
  <c r="AP164" i="219"/>
  <c r="AO164" i="219"/>
  <c r="AN164" i="219"/>
  <c r="AM164" i="219"/>
  <c r="AL164" i="219"/>
  <c r="AK164" i="219"/>
  <c r="AJ164" i="219"/>
  <c r="AI164" i="219"/>
  <c r="AH164" i="219"/>
  <c r="AG164" i="219"/>
  <c r="AF164" i="219"/>
  <c r="AE164" i="219"/>
  <c r="AD164" i="219"/>
  <c r="AC164" i="219"/>
  <c r="AB164" i="219"/>
  <c r="AA164" i="219"/>
  <c r="Z164" i="219"/>
  <c r="Y164" i="219"/>
  <c r="X164" i="219"/>
  <c r="W164" i="219"/>
  <c r="H164" i="219"/>
  <c r="F164" i="219"/>
  <c r="BA162" i="219"/>
  <c r="AZ162" i="219"/>
  <c r="AY162" i="219"/>
  <c r="AX162" i="219"/>
  <c r="AW162" i="219"/>
  <c r="AV162" i="219"/>
  <c r="AU162" i="219"/>
  <c r="AT162" i="219"/>
  <c r="AS162" i="219"/>
  <c r="AR162" i="219"/>
  <c r="AQ162" i="219"/>
  <c r="AP162" i="219"/>
  <c r="AO162" i="219"/>
  <c r="AN162" i="219"/>
  <c r="AM162" i="219"/>
  <c r="AL162" i="219"/>
  <c r="AK162" i="219"/>
  <c r="AJ162" i="219"/>
  <c r="AI162" i="219"/>
  <c r="AH162" i="219"/>
  <c r="AG162" i="219"/>
  <c r="AF162" i="219"/>
  <c r="AE162" i="219"/>
  <c r="AD162" i="219"/>
  <c r="AC162" i="219"/>
  <c r="AB162" i="219"/>
  <c r="AA162" i="219"/>
  <c r="Z162" i="219"/>
  <c r="Y162" i="219"/>
  <c r="X162" i="219"/>
  <c r="W162" i="219"/>
  <c r="H162" i="219"/>
  <c r="F162" i="219"/>
  <c r="BA160" i="219"/>
  <c r="AZ160" i="219"/>
  <c r="AY160" i="219"/>
  <c r="AX160" i="219"/>
  <c r="AW160" i="219"/>
  <c r="AV160" i="219"/>
  <c r="AU160" i="219"/>
  <c r="AT160" i="219"/>
  <c r="AS160" i="219"/>
  <c r="AR160" i="219"/>
  <c r="AQ160" i="219"/>
  <c r="AP160" i="219"/>
  <c r="AO160" i="219"/>
  <c r="AN160" i="219"/>
  <c r="AM160" i="219"/>
  <c r="AL160" i="219"/>
  <c r="AK160" i="219"/>
  <c r="AJ160" i="219"/>
  <c r="AI160" i="219"/>
  <c r="AH160" i="219"/>
  <c r="AG160" i="219"/>
  <c r="AF160" i="219"/>
  <c r="AE160" i="219"/>
  <c r="AD160" i="219"/>
  <c r="AC160" i="219"/>
  <c r="AB160" i="219"/>
  <c r="AA160" i="219"/>
  <c r="Z160" i="219"/>
  <c r="Y160" i="219"/>
  <c r="X160" i="219"/>
  <c r="W160" i="219"/>
  <c r="H160" i="219"/>
  <c r="F160" i="219"/>
  <c r="BA158" i="219"/>
  <c r="AZ158" i="219"/>
  <c r="AY158" i="219"/>
  <c r="AX158" i="219"/>
  <c r="AW158" i="219"/>
  <c r="AV158" i="219"/>
  <c r="AU158" i="219"/>
  <c r="AT158" i="219"/>
  <c r="AS158" i="219"/>
  <c r="AR158" i="219"/>
  <c r="AQ158" i="219"/>
  <c r="AP158" i="219"/>
  <c r="AO158" i="219"/>
  <c r="AN158" i="219"/>
  <c r="AM158" i="219"/>
  <c r="AL158" i="219"/>
  <c r="AK158" i="219"/>
  <c r="AJ158" i="219"/>
  <c r="AI158" i="219"/>
  <c r="AH158" i="219"/>
  <c r="AG158" i="219"/>
  <c r="AF158" i="219"/>
  <c r="AE158" i="219"/>
  <c r="AD158" i="219"/>
  <c r="AC158" i="219"/>
  <c r="AB158" i="219"/>
  <c r="AA158" i="219"/>
  <c r="Z158" i="219"/>
  <c r="Y158" i="219"/>
  <c r="X158" i="219"/>
  <c r="BB158" i="219" s="1"/>
  <c r="BD158" i="219" s="1"/>
  <c r="W158" i="219"/>
  <c r="H158" i="219"/>
  <c r="F158" i="219"/>
  <c r="BA156" i="219"/>
  <c r="AZ156" i="219"/>
  <c r="AY156" i="219"/>
  <c r="AX156" i="219"/>
  <c r="AW156" i="219"/>
  <c r="AV156" i="219"/>
  <c r="AU156" i="219"/>
  <c r="AT156" i="219"/>
  <c r="AS156" i="219"/>
  <c r="AR156" i="219"/>
  <c r="AQ156" i="219"/>
  <c r="AP156" i="219"/>
  <c r="AO156" i="219"/>
  <c r="AN156" i="219"/>
  <c r="AM156" i="219"/>
  <c r="AL156" i="219"/>
  <c r="AK156" i="219"/>
  <c r="AJ156" i="219"/>
  <c r="AI156" i="219"/>
  <c r="AH156" i="219"/>
  <c r="AG156" i="219"/>
  <c r="AF156" i="219"/>
  <c r="AE156" i="219"/>
  <c r="AD156" i="219"/>
  <c r="AC156" i="219"/>
  <c r="AB156" i="219"/>
  <c r="AA156" i="219"/>
  <c r="Z156" i="219"/>
  <c r="Y156" i="219"/>
  <c r="X156" i="219"/>
  <c r="W156" i="219"/>
  <c r="H156" i="219"/>
  <c r="F156" i="219"/>
  <c r="BA154" i="219"/>
  <c r="AZ154" i="219"/>
  <c r="AY154" i="219"/>
  <c r="AX154" i="219"/>
  <c r="AW154" i="219"/>
  <c r="AV154" i="219"/>
  <c r="AU154" i="219"/>
  <c r="AT154" i="219"/>
  <c r="AS154" i="219"/>
  <c r="AR154" i="219"/>
  <c r="AQ154" i="219"/>
  <c r="AP154" i="219"/>
  <c r="AO154" i="219"/>
  <c r="AN154" i="219"/>
  <c r="AM154" i="219"/>
  <c r="AL154" i="219"/>
  <c r="AK154" i="219"/>
  <c r="AJ154" i="219"/>
  <c r="AI154" i="219"/>
  <c r="AH154" i="219"/>
  <c r="AG154" i="219"/>
  <c r="AF154" i="219"/>
  <c r="AE154" i="219"/>
  <c r="AD154" i="219"/>
  <c r="AC154" i="219"/>
  <c r="AB154" i="219"/>
  <c r="AA154" i="219"/>
  <c r="Z154" i="219"/>
  <c r="Y154" i="219"/>
  <c r="X154" i="219"/>
  <c r="W154" i="219"/>
  <c r="H154" i="219"/>
  <c r="F154" i="219"/>
  <c r="BA152" i="219"/>
  <c r="AZ152" i="219"/>
  <c r="AY152" i="219"/>
  <c r="AX152" i="219"/>
  <c r="AW152" i="219"/>
  <c r="AV152" i="219"/>
  <c r="AU152" i="219"/>
  <c r="AT152" i="219"/>
  <c r="AS152" i="219"/>
  <c r="AR152" i="219"/>
  <c r="AQ152" i="219"/>
  <c r="AP152" i="219"/>
  <c r="AO152" i="219"/>
  <c r="AN152" i="219"/>
  <c r="AM152" i="219"/>
  <c r="AL152" i="219"/>
  <c r="AK152" i="219"/>
  <c r="AJ152" i="219"/>
  <c r="AI152" i="219"/>
  <c r="AH152" i="219"/>
  <c r="AG152" i="219"/>
  <c r="AF152" i="219"/>
  <c r="AE152" i="219"/>
  <c r="AD152" i="219"/>
  <c r="AC152" i="219"/>
  <c r="AB152" i="219"/>
  <c r="AA152" i="219"/>
  <c r="Z152" i="219"/>
  <c r="Y152" i="219"/>
  <c r="X152" i="219"/>
  <c r="W152" i="219"/>
  <c r="H152" i="219"/>
  <c r="F152" i="219"/>
  <c r="BA150" i="219"/>
  <c r="AZ150" i="219"/>
  <c r="AY150" i="219"/>
  <c r="AX150" i="219"/>
  <c r="AW150" i="219"/>
  <c r="AV150" i="219"/>
  <c r="AU150" i="219"/>
  <c r="AT150" i="219"/>
  <c r="AS150" i="219"/>
  <c r="AR150" i="219"/>
  <c r="AQ150" i="219"/>
  <c r="AP150" i="219"/>
  <c r="AO150" i="219"/>
  <c r="AN150" i="219"/>
  <c r="AM150" i="219"/>
  <c r="AL150" i="219"/>
  <c r="AK150" i="219"/>
  <c r="AJ150" i="219"/>
  <c r="AI150" i="219"/>
  <c r="AH150" i="219"/>
  <c r="AG150" i="219"/>
  <c r="AF150" i="219"/>
  <c r="AE150" i="219"/>
  <c r="AD150" i="219"/>
  <c r="AC150" i="219"/>
  <c r="AB150" i="219"/>
  <c r="AA150" i="219"/>
  <c r="Z150" i="219"/>
  <c r="Y150" i="219"/>
  <c r="X150" i="219"/>
  <c r="W150" i="219"/>
  <c r="H150" i="219"/>
  <c r="F150" i="219"/>
  <c r="BA148" i="219"/>
  <c r="AZ148" i="219"/>
  <c r="AY148" i="219"/>
  <c r="AX148" i="219"/>
  <c r="AW148" i="219"/>
  <c r="AV148" i="219"/>
  <c r="AU148" i="219"/>
  <c r="AT148" i="219"/>
  <c r="AS148" i="219"/>
  <c r="AR148" i="219"/>
  <c r="AQ148" i="219"/>
  <c r="AP148" i="219"/>
  <c r="AO148" i="219"/>
  <c r="AN148" i="219"/>
  <c r="AM148" i="219"/>
  <c r="AL148" i="219"/>
  <c r="AK148" i="219"/>
  <c r="AJ148" i="219"/>
  <c r="AI148" i="219"/>
  <c r="AH148" i="219"/>
  <c r="AG148" i="219"/>
  <c r="AF148" i="219"/>
  <c r="AE148" i="219"/>
  <c r="AD148" i="219"/>
  <c r="AC148" i="219"/>
  <c r="AB148" i="219"/>
  <c r="AA148" i="219"/>
  <c r="Z148" i="219"/>
  <c r="Y148" i="219"/>
  <c r="X148" i="219"/>
  <c r="W148" i="219"/>
  <c r="H148" i="219"/>
  <c r="F148" i="219"/>
  <c r="BA146" i="219"/>
  <c r="AZ146" i="219"/>
  <c r="AY146" i="219"/>
  <c r="AX146" i="219"/>
  <c r="AW146" i="219"/>
  <c r="AV146" i="219"/>
  <c r="AU146" i="219"/>
  <c r="AT146" i="219"/>
  <c r="AS146" i="219"/>
  <c r="AR146" i="219"/>
  <c r="AQ146" i="219"/>
  <c r="AP146" i="219"/>
  <c r="AO146" i="219"/>
  <c r="AN146" i="219"/>
  <c r="AM146" i="219"/>
  <c r="AL146" i="219"/>
  <c r="AK146" i="219"/>
  <c r="AJ146" i="219"/>
  <c r="AI146" i="219"/>
  <c r="AH146" i="219"/>
  <c r="AG146" i="219"/>
  <c r="AF146" i="219"/>
  <c r="AE146" i="219"/>
  <c r="AD146" i="219"/>
  <c r="AC146" i="219"/>
  <c r="AB146" i="219"/>
  <c r="AA146" i="219"/>
  <c r="Z146" i="219"/>
  <c r="Y146" i="219"/>
  <c r="X146" i="219"/>
  <c r="W146" i="219"/>
  <c r="H146" i="219"/>
  <c r="F146" i="219"/>
  <c r="BA144" i="219"/>
  <c r="AZ144" i="219"/>
  <c r="AY144" i="219"/>
  <c r="AX144" i="219"/>
  <c r="AW144" i="219"/>
  <c r="AV144" i="219"/>
  <c r="AU144" i="219"/>
  <c r="AT144" i="219"/>
  <c r="AS144" i="219"/>
  <c r="AR144" i="219"/>
  <c r="AQ144" i="219"/>
  <c r="AP144" i="219"/>
  <c r="AO144" i="219"/>
  <c r="AN144" i="219"/>
  <c r="AM144" i="219"/>
  <c r="AL144" i="219"/>
  <c r="AK144" i="219"/>
  <c r="AJ144" i="219"/>
  <c r="AI144" i="219"/>
  <c r="AH144" i="219"/>
  <c r="AG144" i="219"/>
  <c r="AF144" i="219"/>
  <c r="AE144" i="219"/>
  <c r="AD144" i="219"/>
  <c r="AC144" i="219"/>
  <c r="AB144" i="219"/>
  <c r="AA144" i="219"/>
  <c r="Z144" i="219"/>
  <c r="Y144" i="219"/>
  <c r="X144" i="219"/>
  <c r="W144" i="219"/>
  <c r="H144" i="219"/>
  <c r="F144" i="219"/>
  <c r="BA142" i="219"/>
  <c r="AZ142" i="219"/>
  <c r="AY142" i="219"/>
  <c r="AX142" i="219"/>
  <c r="AW142" i="219"/>
  <c r="AV142" i="219"/>
  <c r="AU142" i="219"/>
  <c r="AT142" i="219"/>
  <c r="AS142" i="219"/>
  <c r="AR142" i="219"/>
  <c r="AQ142" i="219"/>
  <c r="AP142" i="219"/>
  <c r="AO142" i="219"/>
  <c r="AN142" i="219"/>
  <c r="AM142" i="219"/>
  <c r="AL142" i="219"/>
  <c r="AK142" i="219"/>
  <c r="AJ142" i="219"/>
  <c r="AI142" i="219"/>
  <c r="AH142" i="219"/>
  <c r="AG142" i="219"/>
  <c r="AF142" i="219"/>
  <c r="AE142" i="219"/>
  <c r="AD142" i="219"/>
  <c r="AC142" i="219"/>
  <c r="AB142" i="219"/>
  <c r="AA142" i="219"/>
  <c r="Z142" i="219"/>
  <c r="Y142" i="219"/>
  <c r="X142" i="219"/>
  <c r="BB142" i="219" s="1"/>
  <c r="BD142" i="219" s="1"/>
  <c r="W142" i="219"/>
  <c r="H142" i="219"/>
  <c r="F142" i="219"/>
  <c r="BA140" i="219"/>
  <c r="AZ140" i="219"/>
  <c r="AY140" i="219"/>
  <c r="AX140" i="219"/>
  <c r="AW140" i="219"/>
  <c r="AV140" i="219"/>
  <c r="AU140" i="219"/>
  <c r="AT140" i="219"/>
  <c r="AS140" i="219"/>
  <c r="AR140" i="219"/>
  <c r="AQ140" i="219"/>
  <c r="AP140" i="219"/>
  <c r="AO140" i="219"/>
  <c r="AN140" i="219"/>
  <c r="AM140" i="219"/>
  <c r="AL140" i="219"/>
  <c r="AK140" i="219"/>
  <c r="AJ140" i="219"/>
  <c r="AI140" i="219"/>
  <c r="AH140" i="219"/>
  <c r="AG140" i="219"/>
  <c r="AF140" i="219"/>
  <c r="AE140" i="219"/>
  <c r="AD140" i="219"/>
  <c r="AC140" i="219"/>
  <c r="AB140" i="219"/>
  <c r="AA140" i="219"/>
  <c r="Z140" i="219"/>
  <c r="Y140" i="219"/>
  <c r="X140" i="219"/>
  <c r="W140" i="219"/>
  <c r="H140" i="219"/>
  <c r="F140" i="219"/>
  <c r="BA138" i="219"/>
  <c r="AZ138" i="219"/>
  <c r="AY138" i="219"/>
  <c r="AX138" i="219"/>
  <c r="AW138" i="219"/>
  <c r="AV138" i="219"/>
  <c r="AU138" i="219"/>
  <c r="AT138" i="219"/>
  <c r="AS138" i="219"/>
  <c r="AR138" i="219"/>
  <c r="AQ138" i="219"/>
  <c r="AP138" i="219"/>
  <c r="AO138" i="219"/>
  <c r="AN138" i="219"/>
  <c r="AM138" i="219"/>
  <c r="AL138" i="219"/>
  <c r="AK138" i="219"/>
  <c r="AJ138" i="219"/>
  <c r="AI138" i="219"/>
  <c r="AH138" i="219"/>
  <c r="AG138" i="219"/>
  <c r="AF138" i="219"/>
  <c r="AE138" i="219"/>
  <c r="AD138" i="219"/>
  <c r="AC138" i="219"/>
  <c r="AB138" i="219"/>
  <c r="AA138" i="219"/>
  <c r="Z138" i="219"/>
  <c r="Y138" i="219"/>
  <c r="X138" i="219"/>
  <c r="W138" i="219"/>
  <c r="H138" i="219"/>
  <c r="F138" i="219"/>
  <c r="BA136" i="219"/>
  <c r="AZ136" i="219"/>
  <c r="AY136" i="219"/>
  <c r="AX136" i="219"/>
  <c r="AW136" i="219"/>
  <c r="AV136" i="219"/>
  <c r="AU136" i="219"/>
  <c r="AT136" i="219"/>
  <c r="AS136" i="219"/>
  <c r="AR136" i="219"/>
  <c r="AQ136" i="219"/>
  <c r="AP136" i="219"/>
  <c r="AO136" i="219"/>
  <c r="AN136" i="219"/>
  <c r="AM136" i="219"/>
  <c r="AL136" i="219"/>
  <c r="AK136" i="219"/>
  <c r="AJ136" i="219"/>
  <c r="AI136" i="219"/>
  <c r="AH136" i="219"/>
  <c r="AG136" i="219"/>
  <c r="AF136" i="219"/>
  <c r="AE136" i="219"/>
  <c r="AD136" i="219"/>
  <c r="AC136" i="219"/>
  <c r="AB136" i="219"/>
  <c r="AA136" i="219"/>
  <c r="Z136" i="219"/>
  <c r="Y136" i="219"/>
  <c r="X136" i="219"/>
  <c r="W136" i="219"/>
  <c r="H136" i="219"/>
  <c r="F136" i="219"/>
  <c r="BA134" i="219"/>
  <c r="AZ134" i="219"/>
  <c r="AY134" i="219"/>
  <c r="AX134" i="219"/>
  <c r="AW134" i="219"/>
  <c r="AV134" i="219"/>
  <c r="AU134" i="219"/>
  <c r="AT134" i="219"/>
  <c r="AS134" i="219"/>
  <c r="AR134" i="219"/>
  <c r="AQ134" i="219"/>
  <c r="AP134" i="219"/>
  <c r="AO134" i="219"/>
  <c r="AN134" i="219"/>
  <c r="AM134" i="219"/>
  <c r="AL134" i="219"/>
  <c r="AK134" i="219"/>
  <c r="AJ134" i="219"/>
  <c r="AI134" i="219"/>
  <c r="AH134" i="219"/>
  <c r="AG134" i="219"/>
  <c r="AF134" i="219"/>
  <c r="AE134" i="219"/>
  <c r="AD134" i="219"/>
  <c r="AC134" i="219"/>
  <c r="AB134" i="219"/>
  <c r="AA134" i="219"/>
  <c r="Z134" i="219"/>
  <c r="Y134" i="219"/>
  <c r="X134" i="219"/>
  <c r="W134" i="219"/>
  <c r="H134" i="219"/>
  <c r="F134" i="219"/>
  <c r="BA132" i="219"/>
  <c r="AZ132" i="219"/>
  <c r="AY132" i="219"/>
  <c r="AX132" i="219"/>
  <c r="AW132" i="219"/>
  <c r="AV132" i="219"/>
  <c r="AU132" i="219"/>
  <c r="AT132" i="219"/>
  <c r="AS132" i="219"/>
  <c r="AR132" i="219"/>
  <c r="AQ132" i="219"/>
  <c r="AP132" i="219"/>
  <c r="AO132" i="219"/>
  <c r="AN132" i="219"/>
  <c r="AM132" i="219"/>
  <c r="AL132" i="219"/>
  <c r="AK132" i="219"/>
  <c r="AJ132" i="219"/>
  <c r="AI132" i="219"/>
  <c r="AH132" i="219"/>
  <c r="AG132" i="219"/>
  <c r="AF132" i="219"/>
  <c r="AE132" i="219"/>
  <c r="AD132" i="219"/>
  <c r="AC132" i="219"/>
  <c r="AB132" i="219"/>
  <c r="AA132" i="219"/>
  <c r="Z132" i="219"/>
  <c r="Y132" i="219"/>
  <c r="X132" i="219"/>
  <c r="W132" i="219"/>
  <c r="H132" i="219"/>
  <c r="F132" i="219"/>
  <c r="BA130" i="219"/>
  <c r="AZ130" i="219"/>
  <c r="AY130" i="219"/>
  <c r="AX130" i="219"/>
  <c r="AW130" i="219"/>
  <c r="AV130" i="219"/>
  <c r="AU130" i="219"/>
  <c r="AT130" i="219"/>
  <c r="AS130" i="219"/>
  <c r="AR130" i="219"/>
  <c r="AQ130" i="219"/>
  <c r="AP130" i="219"/>
  <c r="AO130" i="219"/>
  <c r="AN130" i="219"/>
  <c r="AM130" i="219"/>
  <c r="AL130" i="219"/>
  <c r="AK130" i="219"/>
  <c r="AJ130" i="219"/>
  <c r="AI130" i="219"/>
  <c r="AH130" i="219"/>
  <c r="AG130" i="219"/>
  <c r="AF130" i="219"/>
  <c r="AE130" i="219"/>
  <c r="AD130" i="219"/>
  <c r="AC130" i="219"/>
  <c r="AB130" i="219"/>
  <c r="AA130" i="219"/>
  <c r="Z130" i="219"/>
  <c r="Y130" i="219"/>
  <c r="X130" i="219"/>
  <c r="W130" i="219"/>
  <c r="H130" i="219"/>
  <c r="F130" i="219"/>
  <c r="BA128" i="219"/>
  <c r="AZ128" i="219"/>
  <c r="AY128" i="219"/>
  <c r="AX128" i="219"/>
  <c r="AW128" i="219"/>
  <c r="AV128" i="219"/>
  <c r="AU128" i="219"/>
  <c r="AT128" i="219"/>
  <c r="AS128" i="219"/>
  <c r="AR128" i="219"/>
  <c r="AQ128" i="219"/>
  <c r="AP128" i="219"/>
  <c r="AO128" i="219"/>
  <c r="AN128" i="219"/>
  <c r="AM128" i="219"/>
  <c r="AL128" i="219"/>
  <c r="AK128" i="219"/>
  <c r="AJ128" i="219"/>
  <c r="AI128" i="219"/>
  <c r="AH128" i="219"/>
  <c r="AG128" i="219"/>
  <c r="AF128" i="219"/>
  <c r="AE128" i="219"/>
  <c r="AD128" i="219"/>
  <c r="AC128" i="219"/>
  <c r="AB128" i="219"/>
  <c r="AA128" i="219"/>
  <c r="Z128" i="219"/>
  <c r="Y128" i="219"/>
  <c r="X128" i="219"/>
  <c r="W128" i="219"/>
  <c r="H128" i="219"/>
  <c r="F128" i="219"/>
  <c r="BA126" i="219"/>
  <c r="AZ126" i="219"/>
  <c r="AY126" i="219"/>
  <c r="AX126" i="219"/>
  <c r="AW126" i="219"/>
  <c r="AV126" i="219"/>
  <c r="AU126" i="219"/>
  <c r="AT126" i="219"/>
  <c r="AS126" i="219"/>
  <c r="AR126" i="219"/>
  <c r="AQ126" i="219"/>
  <c r="AP126" i="219"/>
  <c r="AO126" i="219"/>
  <c r="AN126" i="219"/>
  <c r="AM126" i="219"/>
  <c r="AL126" i="219"/>
  <c r="AK126" i="219"/>
  <c r="AJ126" i="219"/>
  <c r="AI126" i="219"/>
  <c r="AH126" i="219"/>
  <c r="AG126" i="219"/>
  <c r="AF126" i="219"/>
  <c r="AE126" i="219"/>
  <c r="AD126" i="219"/>
  <c r="AC126" i="219"/>
  <c r="AB126" i="219"/>
  <c r="AA126" i="219"/>
  <c r="Z126" i="219"/>
  <c r="Y126" i="219"/>
  <c r="X126" i="219"/>
  <c r="BB126" i="219" s="1"/>
  <c r="BD126" i="219" s="1"/>
  <c r="W126" i="219"/>
  <c r="H126" i="219"/>
  <c r="F126" i="219"/>
  <c r="BA124" i="219"/>
  <c r="AZ124" i="219"/>
  <c r="AY124" i="219"/>
  <c r="AX124" i="219"/>
  <c r="AW124" i="219"/>
  <c r="AV124" i="219"/>
  <c r="AU124" i="219"/>
  <c r="AT124" i="219"/>
  <c r="AS124" i="219"/>
  <c r="AR124" i="219"/>
  <c r="AQ124" i="219"/>
  <c r="AP124" i="219"/>
  <c r="AO124" i="219"/>
  <c r="AN124" i="219"/>
  <c r="AM124" i="219"/>
  <c r="AL124" i="219"/>
  <c r="AK124" i="219"/>
  <c r="AJ124" i="219"/>
  <c r="AI124" i="219"/>
  <c r="AH124" i="219"/>
  <c r="AG124" i="219"/>
  <c r="AF124" i="219"/>
  <c r="AE124" i="219"/>
  <c r="AD124" i="219"/>
  <c r="AC124" i="219"/>
  <c r="AB124" i="219"/>
  <c r="AA124" i="219"/>
  <c r="Z124" i="219"/>
  <c r="Y124" i="219"/>
  <c r="X124" i="219"/>
  <c r="W124" i="219"/>
  <c r="H124" i="219"/>
  <c r="F124" i="219"/>
  <c r="BA122" i="219"/>
  <c r="AZ122" i="219"/>
  <c r="AY122" i="219"/>
  <c r="AX122" i="219"/>
  <c r="AW122" i="219"/>
  <c r="AV122" i="219"/>
  <c r="AU122" i="219"/>
  <c r="AT122" i="219"/>
  <c r="AS122" i="219"/>
  <c r="AR122" i="219"/>
  <c r="AQ122" i="219"/>
  <c r="AP122" i="219"/>
  <c r="AO122" i="219"/>
  <c r="AN122" i="219"/>
  <c r="AM122" i="219"/>
  <c r="AL122" i="219"/>
  <c r="AK122" i="219"/>
  <c r="AJ122" i="219"/>
  <c r="AI122" i="219"/>
  <c r="AH122" i="219"/>
  <c r="AG122" i="219"/>
  <c r="AF122" i="219"/>
  <c r="AE122" i="219"/>
  <c r="AD122" i="219"/>
  <c r="AC122" i="219"/>
  <c r="AB122" i="219"/>
  <c r="AA122" i="219"/>
  <c r="Z122" i="219"/>
  <c r="Y122" i="219"/>
  <c r="X122" i="219"/>
  <c r="W122" i="219"/>
  <c r="H122" i="219"/>
  <c r="F122" i="219"/>
  <c r="BA120" i="219"/>
  <c r="AZ120" i="219"/>
  <c r="AY120" i="219"/>
  <c r="AX120" i="219"/>
  <c r="AW120" i="219"/>
  <c r="AV120" i="219"/>
  <c r="AU120" i="219"/>
  <c r="AT120" i="219"/>
  <c r="AS120" i="219"/>
  <c r="AR120" i="219"/>
  <c r="AQ120" i="219"/>
  <c r="AP120" i="219"/>
  <c r="AO120" i="219"/>
  <c r="AN120" i="219"/>
  <c r="AM120" i="219"/>
  <c r="AL120" i="219"/>
  <c r="AK120" i="219"/>
  <c r="AJ120" i="219"/>
  <c r="AI120" i="219"/>
  <c r="AH120" i="219"/>
  <c r="AG120" i="219"/>
  <c r="AF120" i="219"/>
  <c r="AE120" i="219"/>
  <c r="AD120" i="219"/>
  <c r="AC120" i="219"/>
  <c r="AB120" i="219"/>
  <c r="AA120" i="219"/>
  <c r="Z120" i="219"/>
  <c r="Y120" i="219"/>
  <c r="X120" i="219"/>
  <c r="W120" i="219"/>
  <c r="H120" i="219"/>
  <c r="F120" i="219"/>
  <c r="BA118" i="219"/>
  <c r="AZ118" i="219"/>
  <c r="AY118" i="219"/>
  <c r="AX118" i="219"/>
  <c r="AW118" i="219"/>
  <c r="AV118" i="219"/>
  <c r="AU118" i="219"/>
  <c r="AT118" i="219"/>
  <c r="AS118" i="219"/>
  <c r="AR118" i="219"/>
  <c r="AQ118" i="219"/>
  <c r="AP118" i="219"/>
  <c r="AO118" i="219"/>
  <c r="AN118" i="219"/>
  <c r="AM118" i="219"/>
  <c r="AL118" i="219"/>
  <c r="AK118" i="219"/>
  <c r="AJ118" i="219"/>
  <c r="AI118" i="219"/>
  <c r="AH118" i="219"/>
  <c r="AG118" i="219"/>
  <c r="AF118" i="219"/>
  <c r="AE118" i="219"/>
  <c r="AD118" i="219"/>
  <c r="AC118" i="219"/>
  <c r="AB118" i="219"/>
  <c r="AA118" i="219"/>
  <c r="Z118" i="219"/>
  <c r="Y118" i="219"/>
  <c r="X118" i="219"/>
  <c r="W118" i="219"/>
  <c r="H118" i="219"/>
  <c r="F118" i="219"/>
  <c r="BA116" i="219"/>
  <c r="AZ116" i="219"/>
  <c r="AY116" i="219"/>
  <c r="AX116" i="219"/>
  <c r="AW116" i="219"/>
  <c r="AV116" i="219"/>
  <c r="AU116" i="219"/>
  <c r="AT116" i="219"/>
  <c r="AS116" i="219"/>
  <c r="AR116" i="219"/>
  <c r="AQ116" i="219"/>
  <c r="AP116" i="219"/>
  <c r="AO116" i="219"/>
  <c r="AN116" i="219"/>
  <c r="AM116" i="219"/>
  <c r="AL116" i="219"/>
  <c r="AK116" i="219"/>
  <c r="AJ116" i="219"/>
  <c r="AI116" i="219"/>
  <c r="AH116" i="219"/>
  <c r="AG116" i="219"/>
  <c r="AF116" i="219"/>
  <c r="AE116" i="219"/>
  <c r="AD116" i="219"/>
  <c r="AC116" i="219"/>
  <c r="AB116" i="219"/>
  <c r="AA116" i="219"/>
  <c r="Z116" i="219"/>
  <c r="Y116" i="219"/>
  <c r="X116" i="219"/>
  <c r="W116" i="219"/>
  <c r="H116" i="219"/>
  <c r="F116" i="219"/>
  <c r="BA114" i="219"/>
  <c r="AZ114" i="219"/>
  <c r="AY114" i="219"/>
  <c r="AX114" i="219"/>
  <c r="AW114" i="219"/>
  <c r="AV114" i="219"/>
  <c r="AU114" i="219"/>
  <c r="AT114" i="219"/>
  <c r="AS114" i="219"/>
  <c r="AR114" i="219"/>
  <c r="AQ114" i="219"/>
  <c r="AP114" i="219"/>
  <c r="AO114" i="219"/>
  <c r="AN114" i="219"/>
  <c r="AM114" i="219"/>
  <c r="AL114" i="219"/>
  <c r="AK114" i="219"/>
  <c r="AJ114" i="219"/>
  <c r="AI114" i="219"/>
  <c r="AH114" i="219"/>
  <c r="AG114" i="219"/>
  <c r="AF114" i="219"/>
  <c r="AE114" i="219"/>
  <c r="AD114" i="219"/>
  <c r="AC114" i="219"/>
  <c r="AB114" i="219"/>
  <c r="AA114" i="219"/>
  <c r="Z114" i="219"/>
  <c r="Y114" i="219"/>
  <c r="X114" i="219"/>
  <c r="W114" i="219"/>
  <c r="H114" i="219"/>
  <c r="F114" i="219"/>
  <c r="BA112" i="219"/>
  <c r="AZ112" i="219"/>
  <c r="AY112" i="219"/>
  <c r="AX112" i="219"/>
  <c r="AW112" i="219"/>
  <c r="AV112" i="219"/>
  <c r="AU112" i="219"/>
  <c r="AT112" i="219"/>
  <c r="AS112" i="219"/>
  <c r="AR112" i="219"/>
  <c r="AQ112" i="219"/>
  <c r="AP112" i="219"/>
  <c r="AO112" i="219"/>
  <c r="AN112" i="219"/>
  <c r="AM112" i="219"/>
  <c r="AL112" i="219"/>
  <c r="AK112" i="219"/>
  <c r="AJ112" i="219"/>
  <c r="AI112" i="219"/>
  <c r="AH112" i="219"/>
  <c r="AG112" i="219"/>
  <c r="AF112" i="219"/>
  <c r="AE112" i="219"/>
  <c r="AD112" i="219"/>
  <c r="AC112" i="219"/>
  <c r="AB112" i="219"/>
  <c r="AA112" i="219"/>
  <c r="Z112" i="219"/>
  <c r="Y112" i="219"/>
  <c r="X112" i="219"/>
  <c r="W112" i="219"/>
  <c r="H112" i="219"/>
  <c r="F112" i="219"/>
  <c r="BA110" i="219"/>
  <c r="AZ110" i="219"/>
  <c r="AY110" i="219"/>
  <c r="AX110" i="219"/>
  <c r="AW110" i="219"/>
  <c r="AV110" i="219"/>
  <c r="AU110" i="219"/>
  <c r="AT110" i="219"/>
  <c r="AS110" i="219"/>
  <c r="AR110" i="219"/>
  <c r="AQ110" i="219"/>
  <c r="AP110" i="219"/>
  <c r="AO110" i="219"/>
  <c r="AN110" i="219"/>
  <c r="AM110" i="219"/>
  <c r="AL110" i="219"/>
  <c r="AK110" i="219"/>
  <c r="AJ110" i="219"/>
  <c r="AI110" i="219"/>
  <c r="AH110" i="219"/>
  <c r="AG110" i="219"/>
  <c r="AF110" i="219"/>
  <c r="AE110" i="219"/>
  <c r="AD110" i="219"/>
  <c r="AC110" i="219"/>
  <c r="AB110" i="219"/>
  <c r="AA110" i="219"/>
  <c r="Z110" i="219"/>
  <c r="Y110" i="219"/>
  <c r="X110" i="219"/>
  <c r="BB110" i="219" s="1"/>
  <c r="BD110" i="219" s="1"/>
  <c r="W110" i="219"/>
  <c r="H110" i="219"/>
  <c r="F110" i="219"/>
  <c r="BA108" i="219"/>
  <c r="AZ108" i="219"/>
  <c r="AY108" i="219"/>
  <c r="AX108" i="219"/>
  <c r="AW108" i="219"/>
  <c r="AV108" i="219"/>
  <c r="AU108" i="219"/>
  <c r="AT108" i="219"/>
  <c r="AS108" i="219"/>
  <c r="AR108" i="219"/>
  <c r="AQ108" i="219"/>
  <c r="AP108" i="219"/>
  <c r="AO108" i="219"/>
  <c r="AN108" i="219"/>
  <c r="AM108" i="219"/>
  <c r="AL108" i="219"/>
  <c r="AK108" i="219"/>
  <c r="AJ108" i="219"/>
  <c r="AI108" i="219"/>
  <c r="AH108" i="219"/>
  <c r="AG108" i="219"/>
  <c r="AF108" i="219"/>
  <c r="AE108" i="219"/>
  <c r="AD108" i="219"/>
  <c r="AC108" i="219"/>
  <c r="AB108" i="219"/>
  <c r="AA108" i="219"/>
  <c r="Z108" i="219"/>
  <c r="Y108" i="219"/>
  <c r="X108" i="219"/>
  <c r="W108" i="219"/>
  <c r="H108" i="219"/>
  <c r="F108" i="219"/>
  <c r="BA106" i="219"/>
  <c r="AZ106" i="219"/>
  <c r="AY106" i="219"/>
  <c r="AX106" i="219"/>
  <c r="AW106" i="219"/>
  <c r="AV106" i="219"/>
  <c r="AU106" i="219"/>
  <c r="AT106" i="219"/>
  <c r="AS106" i="219"/>
  <c r="AR106" i="219"/>
  <c r="AQ106" i="219"/>
  <c r="AP106" i="219"/>
  <c r="AO106" i="219"/>
  <c r="AN106" i="219"/>
  <c r="AM106" i="219"/>
  <c r="AL106" i="219"/>
  <c r="AK106" i="219"/>
  <c r="AJ106" i="219"/>
  <c r="AI106" i="219"/>
  <c r="AH106" i="219"/>
  <c r="AG106" i="219"/>
  <c r="AF106" i="219"/>
  <c r="AE106" i="219"/>
  <c r="AD106" i="219"/>
  <c r="AC106" i="219"/>
  <c r="AB106" i="219"/>
  <c r="AA106" i="219"/>
  <c r="Z106" i="219"/>
  <c r="Y106" i="219"/>
  <c r="X106" i="219"/>
  <c r="W106" i="219"/>
  <c r="H106" i="219"/>
  <c r="F106" i="219"/>
  <c r="BA104" i="219"/>
  <c r="AZ104" i="219"/>
  <c r="AY104" i="219"/>
  <c r="AX104" i="219"/>
  <c r="AW104" i="219"/>
  <c r="AV104" i="219"/>
  <c r="AU104" i="219"/>
  <c r="AT104" i="219"/>
  <c r="AS104" i="219"/>
  <c r="AR104" i="219"/>
  <c r="AQ104" i="219"/>
  <c r="AP104" i="219"/>
  <c r="AO104" i="219"/>
  <c r="AN104" i="219"/>
  <c r="AM104" i="219"/>
  <c r="AL104" i="219"/>
  <c r="AK104" i="219"/>
  <c r="AJ104" i="219"/>
  <c r="AI104" i="219"/>
  <c r="AH104" i="219"/>
  <c r="AG104" i="219"/>
  <c r="AF104" i="219"/>
  <c r="AE104" i="219"/>
  <c r="AD104" i="219"/>
  <c r="AC104" i="219"/>
  <c r="AB104" i="219"/>
  <c r="AA104" i="219"/>
  <c r="Z104" i="219"/>
  <c r="Y104" i="219"/>
  <c r="X104" i="219"/>
  <c r="W104" i="219"/>
  <c r="H104" i="219"/>
  <c r="F104" i="219"/>
  <c r="BA102" i="219"/>
  <c r="AZ102" i="219"/>
  <c r="AY102" i="219"/>
  <c r="AX102" i="219"/>
  <c r="AW102" i="219"/>
  <c r="AV102" i="219"/>
  <c r="AU102" i="219"/>
  <c r="AT102" i="219"/>
  <c r="AS102" i="219"/>
  <c r="AR102" i="219"/>
  <c r="AQ102" i="219"/>
  <c r="AP102" i="219"/>
  <c r="AO102" i="219"/>
  <c r="AN102" i="219"/>
  <c r="AM102" i="219"/>
  <c r="AL102" i="219"/>
  <c r="AK102" i="219"/>
  <c r="AJ102" i="219"/>
  <c r="AI102" i="219"/>
  <c r="AH102" i="219"/>
  <c r="AG102" i="219"/>
  <c r="AF102" i="219"/>
  <c r="AE102" i="219"/>
  <c r="AD102" i="219"/>
  <c r="AC102" i="219"/>
  <c r="AB102" i="219"/>
  <c r="AA102" i="219"/>
  <c r="Z102" i="219"/>
  <c r="Y102" i="219"/>
  <c r="X102" i="219"/>
  <c r="W102" i="219"/>
  <c r="H102" i="219"/>
  <c r="F102" i="219"/>
  <c r="BA100" i="219"/>
  <c r="AZ100" i="219"/>
  <c r="AY100" i="219"/>
  <c r="AX100" i="219"/>
  <c r="AW100" i="219"/>
  <c r="AV100" i="219"/>
  <c r="AU100" i="219"/>
  <c r="AT100" i="219"/>
  <c r="AS100" i="219"/>
  <c r="AR100" i="219"/>
  <c r="AQ100" i="219"/>
  <c r="AP100" i="219"/>
  <c r="AO100" i="219"/>
  <c r="AN100" i="219"/>
  <c r="AM100" i="219"/>
  <c r="AL100" i="219"/>
  <c r="AK100" i="219"/>
  <c r="AJ100" i="219"/>
  <c r="AI100" i="219"/>
  <c r="AH100" i="219"/>
  <c r="AG100" i="219"/>
  <c r="AF100" i="219"/>
  <c r="AE100" i="219"/>
  <c r="AD100" i="219"/>
  <c r="AC100" i="219"/>
  <c r="AB100" i="219"/>
  <c r="AA100" i="219"/>
  <c r="Z100" i="219"/>
  <c r="Y100" i="219"/>
  <c r="X100" i="219"/>
  <c r="W100" i="219"/>
  <c r="H100" i="219"/>
  <c r="F100" i="219"/>
  <c r="BA98" i="219"/>
  <c r="AZ98" i="219"/>
  <c r="AY98" i="219"/>
  <c r="AX98" i="219"/>
  <c r="AW98" i="219"/>
  <c r="AV98" i="219"/>
  <c r="AU98" i="219"/>
  <c r="AT98" i="219"/>
  <c r="AS98" i="219"/>
  <c r="AR98" i="219"/>
  <c r="AQ98" i="219"/>
  <c r="AP98" i="219"/>
  <c r="AO98" i="219"/>
  <c r="AN98" i="219"/>
  <c r="AM98" i="219"/>
  <c r="AL98" i="219"/>
  <c r="AK98" i="219"/>
  <c r="AJ98" i="219"/>
  <c r="AI98" i="219"/>
  <c r="AH98" i="219"/>
  <c r="AG98" i="219"/>
  <c r="AF98" i="219"/>
  <c r="AE98" i="219"/>
  <c r="AD98" i="219"/>
  <c r="AC98" i="219"/>
  <c r="AB98" i="219"/>
  <c r="AA98" i="219"/>
  <c r="Z98" i="219"/>
  <c r="Y98" i="219"/>
  <c r="X98" i="219"/>
  <c r="W98" i="219"/>
  <c r="H98" i="219"/>
  <c r="F98" i="219"/>
  <c r="BA96" i="219"/>
  <c r="AZ96" i="219"/>
  <c r="AY96" i="219"/>
  <c r="AX96" i="219"/>
  <c r="AW96" i="219"/>
  <c r="AV96" i="219"/>
  <c r="AU96" i="219"/>
  <c r="AT96" i="219"/>
  <c r="AS96" i="219"/>
  <c r="AR96" i="219"/>
  <c r="AQ96" i="219"/>
  <c r="AP96" i="219"/>
  <c r="AO96" i="219"/>
  <c r="AN96" i="219"/>
  <c r="AM96" i="219"/>
  <c r="AL96" i="219"/>
  <c r="AK96" i="219"/>
  <c r="AJ96" i="219"/>
  <c r="AI96" i="219"/>
  <c r="AH96" i="219"/>
  <c r="AG96" i="219"/>
  <c r="AF96" i="219"/>
  <c r="AE96" i="219"/>
  <c r="AD96" i="219"/>
  <c r="AC96" i="219"/>
  <c r="AB96" i="219"/>
  <c r="AA96" i="219"/>
  <c r="Z96" i="219"/>
  <c r="Y96" i="219"/>
  <c r="X96" i="219"/>
  <c r="W96" i="219"/>
  <c r="H96" i="219"/>
  <c r="F96" i="219"/>
  <c r="BA94" i="219"/>
  <c r="AZ94" i="219"/>
  <c r="AY94" i="219"/>
  <c r="AX94" i="219"/>
  <c r="AW94" i="219"/>
  <c r="AV94" i="219"/>
  <c r="AU94" i="219"/>
  <c r="AT94" i="219"/>
  <c r="AS94" i="219"/>
  <c r="AR94" i="219"/>
  <c r="AQ94" i="219"/>
  <c r="AP94" i="219"/>
  <c r="AO94" i="219"/>
  <c r="AN94" i="219"/>
  <c r="AM94" i="219"/>
  <c r="AL94" i="219"/>
  <c r="AK94" i="219"/>
  <c r="AJ94" i="219"/>
  <c r="AI94" i="219"/>
  <c r="AH94" i="219"/>
  <c r="AG94" i="219"/>
  <c r="AF94" i="219"/>
  <c r="AE94" i="219"/>
  <c r="AD94" i="219"/>
  <c r="AC94" i="219"/>
  <c r="AB94" i="219"/>
  <c r="AA94" i="219"/>
  <c r="Z94" i="219"/>
  <c r="Y94" i="219"/>
  <c r="X94" i="219"/>
  <c r="BB94" i="219" s="1"/>
  <c r="BD94" i="219" s="1"/>
  <c r="W94" i="219"/>
  <c r="H94" i="219"/>
  <c r="F94" i="219"/>
  <c r="BA92" i="219"/>
  <c r="AZ92" i="219"/>
  <c r="AY92" i="219"/>
  <c r="AX92" i="219"/>
  <c r="AW92" i="219"/>
  <c r="AV92" i="219"/>
  <c r="AU92" i="219"/>
  <c r="AT92" i="219"/>
  <c r="AS92" i="219"/>
  <c r="AR92" i="219"/>
  <c r="AQ92" i="219"/>
  <c r="AP92" i="219"/>
  <c r="AO92" i="219"/>
  <c r="AN92" i="219"/>
  <c r="AM92" i="219"/>
  <c r="AL92" i="219"/>
  <c r="AK92" i="219"/>
  <c r="AJ92" i="219"/>
  <c r="AI92" i="219"/>
  <c r="AH92" i="219"/>
  <c r="AG92" i="219"/>
  <c r="AF92" i="219"/>
  <c r="AE92" i="219"/>
  <c r="AD92" i="219"/>
  <c r="AC92" i="219"/>
  <c r="AB92" i="219"/>
  <c r="AA92" i="219"/>
  <c r="Z92" i="219"/>
  <c r="Y92" i="219"/>
  <c r="X92" i="219"/>
  <c r="W92" i="219"/>
  <c r="H92" i="219"/>
  <c r="F92" i="219"/>
  <c r="BA90" i="219"/>
  <c r="AZ90" i="219"/>
  <c r="AY90" i="219"/>
  <c r="AX90" i="219"/>
  <c r="AW90" i="219"/>
  <c r="AV90" i="219"/>
  <c r="AU90" i="219"/>
  <c r="AT90" i="219"/>
  <c r="AS90" i="219"/>
  <c r="AR90" i="219"/>
  <c r="AQ90" i="219"/>
  <c r="AP90" i="219"/>
  <c r="AO90" i="219"/>
  <c r="AN90" i="219"/>
  <c r="AM90" i="219"/>
  <c r="AL90" i="219"/>
  <c r="AK90" i="219"/>
  <c r="AJ90" i="219"/>
  <c r="AI90" i="219"/>
  <c r="AH90" i="219"/>
  <c r="AG90" i="219"/>
  <c r="AF90" i="219"/>
  <c r="AE90" i="219"/>
  <c r="AD90" i="219"/>
  <c r="AC90" i="219"/>
  <c r="AB90" i="219"/>
  <c r="AA90" i="219"/>
  <c r="Z90" i="219"/>
  <c r="Y90" i="219"/>
  <c r="X90" i="219"/>
  <c r="W90" i="219"/>
  <c r="H90" i="219"/>
  <c r="F90" i="219"/>
  <c r="BA88" i="219"/>
  <c r="AZ88" i="219"/>
  <c r="AY88" i="219"/>
  <c r="AX88" i="219"/>
  <c r="AW88" i="219"/>
  <c r="AV88" i="219"/>
  <c r="AU88" i="219"/>
  <c r="AT88" i="219"/>
  <c r="AS88" i="219"/>
  <c r="AR88" i="219"/>
  <c r="AQ88" i="219"/>
  <c r="AP88" i="219"/>
  <c r="AO88" i="219"/>
  <c r="AN88" i="219"/>
  <c r="AM88" i="219"/>
  <c r="AL88" i="219"/>
  <c r="AK88" i="219"/>
  <c r="AJ88" i="219"/>
  <c r="AI88" i="219"/>
  <c r="AH88" i="219"/>
  <c r="AG88" i="219"/>
  <c r="AF88" i="219"/>
  <c r="AE88" i="219"/>
  <c r="AD88" i="219"/>
  <c r="AC88" i="219"/>
  <c r="AB88" i="219"/>
  <c r="AA88" i="219"/>
  <c r="Z88" i="219"/>
  <c r="Y88" i="219"/>
  <c r="X88" i="219"/>
  <c r="W88" i="219"/>
  <c r="H88" i="219"/>
  <c r="F88" i="219"/>
  <c r="BA86" i="219"/>
  <c r="AZ86" i="219"/>
  <c r="AY86" i="219"/>
  <c r="AX86" i="219"/>
  <c r="AW86" i="219"/>
  <c r="AV86" i="219"/>
  <c r="AU86" i="219"/>
  <c r="AT86" i="219"/>
  <c r="AS86" i="219"/>
  <c r="AR86" i="219"/>
  <c r="AQ86" i="219"/>
  <c r="AP86" i="219"/>
  <c r="AO86" i="219"/>
  <c r="AN86" i="219"/>
  <c r="AM86" i="219"/>
  <c r="AL86" i="219"/>
  <c r="AK86" i="219"/>
  <c r="AJ86" i="219"/>
  <c r="AI86" i="219"/>
  <c r="AH86" i="219"/>
  <c r="AG86" i="219"/>
  <c r="AF86" i="219"/>
  <c r="AE86" i="219"/>
  <c r="AD86" i="219"/>
  <c r="AC86" i="219"/>
  <c r="AB86" i="219"/>
  <c r="AA86" i="219"/>
  <c r="Z86" i="219"/>
  <c r="Y86" i="219"/>
  <c r="X86" i="219"/>
  <c r="W86" i="219"/>
  <c r="H86" i="219"/>
  <c r="F86" i="219"/>
  <c r="BA84" i="219"/>
  <c r="AZ84" i="219"/>
  <c r="AY84" i="219"/>
  <c r="AX84" i="219"/>
  <c r="AW84" i="219"/>
  <c r="AV84" i="219"/>
  <c r="AU84" i="219"/>
  <c r="AT84" i="219"/>
  <c r="AS84" i="219"/>
  <c r="AR84" i="219"/>
  <c r="AQ84" i="219"/>
  <c r="AP84" i="219"/>
  <c r="AO84" i="219"/>
  <c r="AN84" i="219"/>
  <c r="AM84" i="219"/>
  <c r="AL84" i="219"/>
  <c r="AK84" i="219"/>
  <c r="AJ84" i="219"/>
  <c r="AI84" i="219"/>
  <c r="AH84" i="219"/>
  <c r="AG84" i="219"/>
  <c r="AF84" i="219"/>
  <c r="AE84" i="219"/>
  <c r="AD84" i="219"/>
  <c r="AC84" i="219"/>
  <c r="AB84" i="219"/>
  <c r="AA84" i="219"/>
  <c r="Z84" i="219"/>
  <c r="Y84" i="219"/>
  <c r="X84" i="219"/>
  <c r="W84" i="219"/>
  <c r="H84" i="219"/>
  <c r="F84" i="219"/>
  <c r="BA82" i="219"/>
  <c r="AZ82" i="219"/>
  <c r="AY82" i="219"/>
  <c r="AX82" i="219"/>
  <c r="AW82" i="219"/>
  <c r="AV82" i="219"/>
  <c r="AU82" i="219"/>
  <c r="AT82" i="219"/>
  <c r="AS82" i="219"/>
  <c r="AR82" i="219"/>
  <c r="AQ82" i="219"/>
  <c r="AP82" i="219"/>
  <c r="AO82" i="219"/>
  <c r="AN82" i="219"/>
  <c r="AM82" i="219"/>
  <c r="AL82" i="219"/>
  <c r="AK82" i="219"/>
  <c r="AJ82" i="219"/>
  <c r="AI82" i="219"/>
  <c r="AH82" i="219"/>
  <c r="AG82" i="219"/>
  <c r="AF82" i="219"/>
  <c r="AE82" i="219"/>
  <c r="AD82" i="219"/>
  <c r="AC82" i="219"/>
  <c r="AB82" i="219"/>
  <c r="AA82" i="219"/>
  <c r="Z82" i="219"/>
  <c r="Y82" i="219"/>
  <c r="X82" i="219"/>
  <c r="W82" i="219"/>
  <c r="H82" i="219"/>
  <c r="F82" i="219"/>
  <c r="BA80" i="219"/>
  <c r="AZ80" i="219"/>
  <c r="AY80" i="219"/>
  <c r="AX80" i="219"/>
  <c r="AW80" i="219"/>
  <c r="AV80" i="219"/>
  <c r="AU80" i="219"/>
  <c r="AT80" i="219"/>
  <c r="AS80" i="219"/>
  <c r="AR80" i="219"/>
  <c r="AQ80" i="219"/>
  <c r="AP80" i="219"/>
  <c r="AO80" i="219"/>
  <c r="AN80" i="219"/>
  <c r="AM80" i="219"/>
  <c r="AL80" i="219"/>
  <c r="AK80" i="219"/>
  <c r="AJ80" i="219"/>
  <c r="AI80" i="219"/>
  <c r="AH80" i="219"/>
  <c r="AG80" i="219"/>
  <c r="AF80" i="219"/>
  <c r="AE80" i="219"/>
  <c r="AD80" i="219"/>
  <c r="AC80" i="219"/>
  <c r="AB80" i="219"/>
  <c r="AA80" i="219"/>
  <c r="Z80" i="219"/>
  <c r="Y80" i="219"/>
  <c r="X80" i="219"/>
  <c r="W80" i="219"/>
  <c r="H80" i="219"/>
  <c r="F80" i="219"/>
  <c r="BA78" i="219"/>
  <c r="AZ78" i="219"/>
  <c r="AY78" i="219"/>
  <c r="AX78" i="219"/>
  <c r="AW78" i="219"/>
  <c r="AV78" i="219"/>
  <c r="AU78" i="219"/>
  <c r="AT78" i="219"/>
  <c r="AS78" i="219"/>
  <c r="AR78" i="219"/>
  <c r="AQ78" i="219"/>
  <c r="AP78" i="219"/>
  <c r="AO78" i="219"/>
  <c r="AN78" i="219"/>
  <c r="AM78" i="219"/>
  <c r="AL78" i="219"/>
  <c r="AK78" i="219"/>
  <c r="AJ78" i="219"/>
  <c r="AI78" i="219"/>
  <c r="AH78" i="219"/>
  <c r="AG78" i="219"/>
  <c r="AF78" i="219"/>
  <c r="AE78" i="219"/>
  <c r="AD78" i="219"/>
  <c r="AC78" i="219"/>
  <c r="AB78" i="219"/>
  <c r="AA78" i="219"/>
  <c r="Z78" i="219"/>
  <c r="Y78" i="219"/>
  <c r="X78" i="219"/>
  <c r="BB78" i="219" s="1"/>
  <c r="BD78" i="219" s="1"/>
  <c r="W78" i="219"/>
  <c r="H78" i="219"/>
  <c r="F78" i="219"/>
  <c r="BA76" i="219"/>
  <c r="AZ76" i="219"/>
  <c r="AY76" i="219"/>
  <c r="AX76" i="219"/>
  <c r="AW76" i="219"/>
  <c r="AV76" i="219"/>
  <c r="AU76" i="219"/>
  <c r="AT76" i="219"/>
  <c r="AS76" i="219"/>
  <c r="AR76" i="219"/>
  <c r="AQ76" i="219"/>
  <c r="AP76" i="219"/>
  <c r="AO76" i="219"/>
  <c r="AN76" i="219"/>
  <c r="AM76" i="219"/>
  <c r="AL76" i="219"/>
  <c r="AK76" i="219"/>
  <c r="AJ76" i="219"/>
  <c r="AI76" i="219"/>
  <c r="AH76" i="219"/>
  <c r="AG76" i="219"/>
  <c r="AF76" i="219"/>
  <c r="AE76" i="219"/>
  <c r="AD76" i="219"/>
  <c r="AC76" i="219"/>
  <c r="AB76" i="219"/>
  <c r="AA76" i="219"/>
  <c r="Z76" i="219"/>
  <c r="Y76" i="219"/>
  <c r="X76" i="219"/>
  <c r="W76" i="219"/>
  <c r="H76" i="219"/>
  <c r="F76" i="219"/>
  <c r="BA74" i="219"/>
  <c r="AZ74" i="219"/>
  <c r="AY74" i="219"/>
  <c r="AX74" i="219"/>
  <c r="AW74" i="219"/>
  <c r="AV74" i="219"/>
  <c r="AU74" i="219"/>
  <c r="AT74" i="219"/>
  <c r="AS74" i="219"/>
  <c r="AR74" i="219"/>
  <c r="AQ74" i="219"/>
  <c r="AP74" i="219"/>
  <c r="AO74" i="219"/>
  <c r="AN74" i="219"/>
  <c r="AM74" i="219"/>
  <c r="AL74" i="219"/>
  <c r="AK74" i="219"/>
  <c r="AJ74" i="219"/>
  <c r="AI74" i="219"/>
  <c r="AH74" i="219"/>
  <c r="AG74" i="219"/>
  <c r="AF74" i="219"/>
  <c r="AE74" i="219"/>
  <c r="AD74" i="219"/>
  <c r="AC74" i="219"/>
  <c r="AB74" i="219"/>
  <c r="AA74" i="219"/>
  <c r="Z74" i="219"/>
  <c r="Y74" i="219"/>
  <c r="X74" i="219"/>
  <c r="W74" i="219"/>
  <c r="H74" i="219"/>
  <c r="F74" i="219"/>
  <c r="BA72" i="219"/>
  <c r="AZ72" i="219"/>
  <c r="AY72" i="219"/>
  <c r="AX72" i="219"/>
  <c r="AW72" i="219"/>
  <c r="AV72" i="219"/>
  <c r="AU72" i="219"/>
  <c r="AT72" i="219"/>
  <c r="AS72" i="219"/>
  <c r="AR72" i="219"/>
  <c r="AQ72" i="219"/>
  <c r="AP72" i="219"/>
  <c r="AO72" i="219"/>
  <c r="AN72" i="219"/>
  <c r="AM72" i="219"/>
  <c r="AL72" i="219"/>
  <c r="AK72" i="219"/>
  <c r="AJ72" i="219"/>
  <c r="AI72" i="219"/>
  <c r="AH72" i="219"/>
  <c r="AG72" i="219"/>
  <c r="AF72" i="219"/>
  <c r="AE72" i="219"/>
  <c r="AD72" i="219"/>
  <c r="AC72" i="219"/>
  <c r="AB72" i="219"/>
  <c r="AA72" i="219"/>
  <c r="Z72" i="219"/>
  <c r="Y72" i="219"/>
  <c r="X72" i="219"/>
  <c r="W72" i="219"/>
  <c r="H72" i="219"/>
  <c r="F72" i="219"/>
  <c r="BA70" i="219"/>
  <c r="AZ70" i="219"/>
  <c r="AY70" i="219"/>
  <c r="AX70" i="219"/>
  <c r="AW70" i="219"/>
  <c r="AV70" i="219"/>
  <c r="AU70" i="219"/>
  <c r="AT70" i="219"/>
  <c r="AS70" i="219"/>
  <c r="AR70" i="219"/>
  <c r="AQ70" i="219"/>
  <c r="AP70" i="219"/>
  <c r="AO70" i="219"/>
  <c r="AN70" i="219"/>
  <c r="AM70" i="219"/>
  <c r="AL70" i="219"/>
  <c r="AK70" i="219"/>
  <c r="AJ70" i="219"/>
  <c r="AI70" i="219"/>
  <c r="AH70" i="219"/>
  <c r="AG70" i="219"/>
  <c r="AF70" i="219"/>
  <c r="AE70" i="219"/>
  <c r="AD70" i="219"/>
  <c r="AC70" i="219"/>
  <c r="AB70" i="219"/>
  <c r="AA70" i="219"/>
  <c r="Z70" i="219"/>
  <c r="Y70" i="219"/>
  <c r="X70" i="219"/>
  <c r="W70" i="219"/>
  <c r="H70" i="219"/>
  <c r="F70" i="219"/>
  <c r="BA68" i="219"/>
  <c r="AZ68" i="219"/>
  <c r="AY68" i="219"/>
  <c r="AX68" i="219"/>
  <c r="AW68" i="219"/>
  <c r="AV68" i="219"/>
  <c r="AU68" i="219"/>
  <c r="AT68" i="219"/>
  <c r="AS68" i="219"/>
  <c r="AR68" i="219"/>
  <c r="AQ68" i="219"/>
  <c r="AP68" i="219"/>
  <c r="AO68" i="219"/>
  <c r="AN68" i="219"/>
  <c r="AM68" i="219"/>
  <c r="AL68" i="219"/>
  <c r="AK68" i="219"/>
  <c r="AJ68" i="219"/>
  <c r="AI68" i="219"/>
  <c r="AH68" i="219"/>
  <c r="AG68" i="219"/>
  <c r="AF68" i="219"/>
  <c r="AE68" i="219"/>
  <c r="AD68" i="219"/>
  <c r="AC68" i="219"/>
  <c r="AB68" i="219"/>
  <c r="AA68" i="219"/>
  <c r="Z68" i="219"/>
  <c r="Y68" i="219"/>
  <c r="X68" i="219"/>
  <c r="W68" i="219"/>
  <c r="H68" i="219"/>
  <c r="F68" i="219"/>
  <c r="BA66" i="219"/>
  <c r="AZ66" i="219"/>
  <c r="AY66" i="219"/>
  <c r="AX66" i="219"/>
  <c r="AW66" i="219"/>
  <c r="AV66" i="219"/>
  <c r="AU66" i="219"/>
  <c r="AT66" i="219"/>
  <c r="AS66" i="219"/>
  <c r="AR66" i="219"/>
  <c r="AQ66" i="219"/>
  <c r="AP66" i="219"/>
  <c r="AO66" i="219"/>
  <c r="AN66" i="219"/>
  <c r="AM66" i="219"/>
  <c r="AL66" i="219"/>
  <c r="AK66" i="219"/>
  <c r="AJ66" i="219"/>
  <c r="AI66" i="219"/>
  <c r="AH66" i="219"/>
  <c r="AG66" i="219"/>
  <c r="AF66" i="219"/>
  <c r="AE66" i="219"/>
  <c r="AD66" i="219"/>
  <c r="AC66" i="219"/>
  <c r="AB66" i="219"/>
  <c r="AA66" i="219"/>
  <c r="Z66" i="219"/>
  <c r="Y66" i="219"/>
  <c r="X66" i="219"/>
  <c r="W66" i="219"/>
  <c r="H66" i="219"/>
  <c r="F66" i="219"/>
  <c r="BA64" i="219"/>
  <c r="AZ64" i="219"/>
  <c r="AY64" i="219"/>
  <c r="AX64" i="219"/>
  <c r="AW64" i="219"/>
  <c r="AV64" i="219"/>
  <c r="AU64" i="219"/>
  <c r="AT64" i="219"/>
  <c r="AS64" i="219"/>
  <c r="AR64" i="219"/>
  <c r="AQ64" i="219"/>
  <c r="AP64" i="219"/>
  <c r="AO64" i="219"/>
  <c r="AN64" i="219"/>
  <c r="AM64" i="219"/>
  <c r="AL64" i="219"/>
  <c r="AK64" i="219"/>
  <c r="AJ64" i="219"/>
  <c r="AI64" i="219"/>
  <c r="AH64" i="219"/>
  <c r="AG64" i="219"/>
  <c r="AF64" i="219"/>
  <c r="AE64" i="219"/>
  <c r="AD64" i="219"/>
  <c r="AC64" i="219"/>
  <c r="AB64" i="219"/>
  <c r="AA64" i="219"/>
  <c r="Z64" i="219"/>
  <c r="Y64" i="219"/>
  <c r="X64" i="219"/>
  <c r="W64" i="219"/>
  <c r="H64" i="219"/>
  <c r="F64" i="219"/>
  <c r="BA62" i="219"/>
  <c r="AZ62" i="219"/>
  <c r="AY62" i="219"/>
  <c r="AX62" i="219"/>
  <c r="AW62" i="219"/>
  <c r="AV62" i="219"/>
  <c r="AU62" i="219"/>
  <c r="AT62" i="219"/>
  <c r="AS62" i="219"/>
  <c r="AR62" i="219"/>
  <c r="AQ62" i="219"/>
  <c r="AP62" i="219"/>
  <c r="AO62" i="219"/>
  <c r="AN62" i="219"/>
  <c r="AM62" i="219"/>
  <c r="AL62" i="219"/>
  <c r="AK62" i="219"/>
  <c r="AJ62" i="219"/>
  <c r="AI62" i="219"/>
  <c r="AH62" i="219"/>
  <c r="AG62" i="219"/>
  <c r="AF62" i="219"/>
  <c r="AE62" i="219"/>
  <c r="AD62" i="219"/>
  <c r="AC62" i="219"/>
  <c r="AB62" i="219"/>
  <c r="AA62" i="219"/>
  <c r="Z62" i="219"/>
  <c r="Y62" i="219"/>
  <c r="X62" i="219"/>
  <c r="BB62" i="219" s="1"/>
  <c r="BD62" i="219" s="1"/>
  <c r="W62" i="219"/>
  <c r="H62" i="219"/>
  <c r="F62" i="219"/>
  <c r="BA60" i="219"/>
  <c r="AZ60" i="219"/>
  <c r="AY60" i="219"/>
  <c r="AX60" i="219"/>
  <c r="AW60" i="219"/>
  <c r="AV60" i="219"/>
  <c r="AU60" i="219"/>
  <c r="AT60" i="219"/>
  <c r="AS60" i="219"/>
  <c r="AR60" i="219"/>
  <c r="AQ60" i="219"/>
  <c r="AP60" i="219"/>
  <c r="AO60" i="219"/>
  <c r="AN60" i="219"/>
  <c r="AM60" i="219"/>
  <c r="AL60" i="219"/>
  <c r="AK60" i="219"/>
  <c r="AJ60" i="219"/>
  <c r="AI60" i="219"/>
  <c r="AH60" i="219"/>
  <c r="AG60" i="219"/>
  <c r="AF60" i="219"/>
  <c r="AE60" i="219"/>
  <c r="AD60" i="219"/>
  <c r="AC60" i="219"/>
  <c r="AB60" i="219"/>
  <c r="AA60" i="219"/>
  <c r="Z60" i="219"/>
  <c r="Y60" i="219"/>
  <c r="X60" i="219"/>
  <c r="W60" i="219"/>
  <c r="H60" i="219"/>
  <c r="F60" i="219"/>
  <c r="BA58" i="219"/>
  <c r="AZ58" i="219"/>
  <c r="AY58" i="219"/>
  <c r="AX58" i="219"/>
  <c r="AW58" i="219"/>
  <c r="AV58" i="219"/>
  <c r="AU58" i="219"/>
  <c r="AT58" i="219"/>
  <c r="AS58" i="219"/>
  <c r="AR58" i="219"/>
  <c r="AQ58" i="219"/>
  <c r="AP58" i="219"/>
  <c r="AO58" i="219"/>
  <c r="AN58" i="219"/>
  <c r="AM58" i="219"/>
  <c r="AL58" i="219"/>
  <c r="AK58" i="219"/>
  <c r="AJ58" i="219"/>
  <c r="AI58" i="219"/>
  <c r="AH58" i="219"/>
  <c r="AG58" i="219"/>
  <c r="AF58" i="219"/>
  <c r="AE58" i="219"/>
  <c r="AD58" i="219"/>
  <c r="AC58" i="219"/>
  <c r="AB58" i="219"/>
  <c r="AA58" i="219"/>
  <c r="Z58" i="219"/>
  <c r="Y58" i="219"/>
  <c r="X58" i="219"/>
  <c r="W58" i="219"/>
  <c r="H58" i="219"/>
  <c r="F58" i="219"/>
  <c r="BA56" i="219"/>
  <c r="AZ56" i="219"/>
  <c r="AY56" i="219"/>
  <c r="AX56" i="219"/>
  <c r="AW56" i="219"/>
  <c r="AV56" i="219"/>
  <c r="AU56" i="219"/>
  <c r="AT56" i="219"/>
  <c r="AS56" i="219"/>
  <c r="AR56" i="219"/>
  <c r="AQ56" i="219"/>
  <c r="AP56" i="219"/>
  <c r="AO56" i="219"/>
  <c r="AN56" i="219"/>
  <c r="AM56" i="219"/>
  <c r="AL56" i="219"/>
  <c r="AK56" i="219"/>
  <c r="AJ56" i="219"/>
  <c r="AI56" i="219"/>
  <c r="AH56" i="219"/>
  <c r="AG56" i="219"/>
  <c r="AF56" i="219"/>
  <c r="AE56" i="219"/>
  <c r="AD56" i="219"/>
  <c r="AC56" i="219"/>
  <c r="AB56" i="219"/>
  <c r="AA56" i="219"/>
  <c r="Z56" i="219"/>
  <c r="Y56" i="219"/>
  <c r="X56" i="219"/>
  <c r="W56" i="219"/>
  <c r="H56" i="219"/>
  <c r="F56" i="219"/>
  <c r="BA54" i="219"/>
  <c r="AZ54" i="219"/>
  <c r="AY54" i="219"/>
  <c r="AX54" i="219"/>
  <c r="AW54" i="219"/>
  <c r="AV54" i="219"/>
  <c r="AU54" i="219"/>
  <c r="AT54" i="219"/>
  <c r="AS54" i="219"/>
  <c r="AR54" i="219"/>
  <c r="AQ54" i="219"/>
  <c r="AP54" i="219"/>
  <c r="AO54" i="219"/>
  <c r="AN54" i="219"/>
  <c r="AM54" i="219"/>
  <c r="AL54" i="219"/>
  <c r="AK54" i="219"/>
  <c r="AJ54" i="219"/>
  <c r="AI54" i="219"/>
  <c r="AH54" i="219"/>
  <c r="AG54" i="219"/>
  <c r="AF54" i="219"/>
  <c r="AE54" i="219"/>
  <c r="AD54" i="219"/>
  <c r="AC54" i="219"/>
  <c r="AB54" i="219"/>
  <c r="AA54" i="219"/>
  <c r="Z54" i="219"/>
  <c r="Y54" i="219"/>
  <c r="X54" i="219"/>
  <c r="W54" i="219"/>
  <c r="H54" i="219"/>
  <c r="F54" i="219"/>
  <c r="BA52" i="219"/>
  <c r="AZ52" i="219"/>
  <c r="AY52" i="219"/>
  <c r="AX52" i="219"/>
  <c r="AW52" i="219"/>
  <c r="AV52" i="219"/>
  <c r="AU52" i="219"/>
  <c r="AT52" i="219"/>
  <c r="AS52" i="219"/>
  <c r="AR52" i="219"/>
  <c r="AQ52" i="219"/>
  <c r="AP52" i="219"/>
  <c r="AO52" i="219"/>
  <c r="AN52" i="219"/>
  <c r="AM52" i="219"/>
  <c r="AL52" i="219"/>
  <c r="AK52" i="219"/>
  <c r="AJ52" i="219"/>
  <c r="AI52" i="219"/>
  <c r="AH52" i="219"/>
  <c r="AG52" i="219"/>
  <c r="AF52" i="219"/>
  <c r="AE52" i="219"/>
  <c r="AD52" i="219"/>
  <c r="AC52" i="219"/>
  <c r="AB52" i="219"/>
  <c r="AA52" i="219"/>
  <c r="Z52" i="219"/>
  <c r="Y52" i="219"/>
  <c r="X52" i="219"/>
  <c r="W52" i="219"/>
  <c r="H52" i="219"/>
  <c r="F52" i="219"/>
  <c r="BA50" i="219"/>
  <c r="AZ50" i="219"/>
  <c r="AY50" i="219"/>
  <c r="AX50" i="219"/>
  <c r="AW50" i="219"/>
  <c r="AV50" i="219"/>
  <c r="AU50" i="219"/>
  <c r="AT50" i="219"/>
  <c r="AS50" i="219"/>
  <c r="AR50" i="219"/>
  <c r="AQ50" i="219"/>
  <c r="AP50" i="219"/>
  <c r="AO50" i="219"/>
  <c r="AN50" i="219"/>
  <c r="AM50" i="219"/>
  <c r="AL50" i="219"/>
  <c r="AK50" i="219"/>
  <c r="AJ50" i="219"/>
  <c r="AI50" i="219"/>
  <c r="AH50" i="219"/>
  <c r="AG50" i="219"/>
  <c r="AF50" i="219"/>
  <c r="AE50" i="219"/>
  <c r="AD50" i="219"/>
  <c r="AC50" i="219"/>
  <c r="AB50" i="219"/>
  <c r="AA50" i="219"/>
  <c r="Z50" i="219"/>
  <c r="Y50" i="219"/>
  <c r="X50" i="219"/>
  <c r="W50" i="219"/>
  <c r="H50" i="219"/>
  <c r="F50" i="219"/>
  <c r="BA48" i="219"/>
  <c r="AZ48" i="219"/>
  <c r="AY48" i="219"/>
  <c r="AX48" i="219"/>
  <c r="AW48" i="219"/>
  <c r="AV48" i="219"/>
  <c r="AU48" i="219"/>
  <c r="AT48" i="219"/>
  <c r="AS48" i="219"/>
  <c r="AR48" i="219"/>
  <c r="AQ48" i="219"/>
  <c r="AP48" i="219"/>
  <c r="AO48" i="219"/>
  <c r="AN48" i="219"/>
  <c r="AM48" i="219"/>
  <c r="AL48" i="219"/>
  <c r="AK48" i="219"/>
  <c r="AJ48" i="219"/>
  <c r="AI48" i="219"/>
  <c r="AH48" i="219"/>
  <c r="AG48" i="219"/>
  <c r="AF48" i="219"/>
  <c r="AE48" i="219"/>
  <c r="AD48" i="219"/>
  <c r="AC48" i="219"/>
  <c r="AB48" i="219"/>
  <c r="AA48" i="219"/>
  <c r="Z48" i="219"/>
  <c r="Y48" i="219"/>
  <c r="X48" i="219"/>
  <c r="W48" i="219"/>
  <c r="H48" i="219"/>
  <c r="F48" i="219"/>
  <c r="BA46" i="219"/>
  <c r="AZ46" i="219"/>
  <c r="AY46" i="219"/>
  <c r="AX46" i="219"/>
  <c r="AW46" i="219"/>
  <c r="AV46" i="219"/>
  <c r="AU46" i="219"/>
  <c r="AT46" i="219"/>
  <c r="AS46" i="219"/>
  <c r="AR46" i="219"/>
  <c r="AQ46" i="219"/>
  <c r="AP46" i="219"/>
  <c r="AO46" i="219"/>
  <c r="AN46" i="219"/>
  <c r="AM46" i="219"/>
  <c r="AL46" i="219"/>
  <c r="AK46" i="219"/>
  <c r="AJ46" i="219"/>
  <c r="AI46" i="219"/>
  <c r="AH46" i="219"/>
  <c r="AG46" i="219"/>
  <c r="AF46" i="219"/>
  <c r="AE46" i="219"/>
  <c r="AD46" i="219"/>
  <c r="AC46" i="219"/>
  <c r="AB46" i="219"/>
  <c r="AA46" i="219"/>
  <c r="Z46" i="219"/>
  <c r="Y46" i="219"/>
  <c r="X46" i="219"/>
  <c r="BB46" i="219" s="1"/>
  <c r="BD46" i="219" s="1"/>
  <c r="W46" i="219"/>
  <c r="H46" i="219"/>
  <c r="F46" i="219"/>
  <c r="BA44" i="219"/>
  <c r="AZ44" i="219"/>
  <c r="AY44" i="219"/>
  <c r="AX44" i="219"/>
  <c r="AW44" i="219"/>
  <c r="AV44" i="219"/>
  <c r="AU44" i="219"/>
  <c r="AT44" i="219"/>
  <c r="AS44" i="219"/>
  <c r="AR44" i="219"/>
  <c r="AQ44" i="219"/>
  <c r="AP44" i="219"/>
  <c r="AO44" i="219"/>
  <c r="AN44" i="219"/>
  <c r="AM44" i="219"/>
  <c r="AL44" i="219"/>
  <c r="AK44" i="219"/>
  <c r="AJ44" i="219"/>
  <c r="AI44" i="219"/>
  <c r="AH44" i="219"/>
  <c r="AG44" i="219"/>
  <c r="AF44" i="219"/>
  <c r="AE44" i="219"/>
  <c r="AD44" i="219"/>
  <c r="AC44" i="219"/>
  <c r="AB44" i="219"/>
  <c r="AA44" i="219"/>
  <c r="Z44" i="219"/>
  <c r="Y44" i="219"/>
  <c r="X44" i="219"/>
  <c r="W44" i="219"/>
  <c r="H44" i="219"/>
  <c r="F44" i="219"/>
  <c r="BA42" i="219"/>
  <c r="AZ42" i="219"/>
  <c r="AY42" i="219"/>
  <c r="AX42" i="219"/>
  <c r="AW42" i="219"/>
  <c r="AV42" i="219"/>
  <c r="AU42" i="219"/>
  <c r="AT42" i="219"/>
  <c r="AS42" i="219"/>
  <c r="AR42" i="219"/>
  <c r="AQ42" i="219"/>
  <c r="AP42" i="219"/>
  <c r="AO42" i="219"/>
  <c r="AN42" i="219"/>
  <c r="AM42" i="219"/>
  <c r="AL42" i="219"/>
  <c r="AK42" i="219"/>
  <c r="AJ42" i="219"/>
  <c r="AI42" i="219"/>
  <c r="AH42" i="219"/>
  <c r="AG42" i="219"/>
  <c r="AF42" i="219"/>
  <c r="AE42" i="219"/>
  <c r="AD42" i="219"/>
  <c r="AC42" i="219"/>
  <c r="AB42" i="219"/>
  <c r="AA42" i="219"/>
  <c r="Z42" i="219"/>
  <c r="Y42" i="219"/>
  <c r="X42" i="219"/>
  <c r="W42" i="219"/>
  <c r="H42" i="219"/>
  <c r="F42" i="219"/>
  <c r="BA40" i="219"/>
  <c r="AZ40" i="219"/>
  <c r="AY40" i="219"/>
  <c r="AX40" i="219"/>
  <c r="AW40" i="219"/>
  <c r="AV40" i="219"/>
  <c r="AU40" i="219"/>
  <c r="AT40" i="219"/>
  <c r="AS40" i="219"/>
  <c r="AR40" i="219"/>
  <c r="AQ40" i="219"/>
  <c r="AP40" i="219"/>
  <c r="AO40" i="219"/>
  <c r="AN40" i="219"/>
  <c r="AM40" i="219"/>
  <c r="AL40" i="219"/>
  <c r="AK40" i="219"/>
  <c r="AJ40" i="219"/>
  <c r="AI40" i="219"/>
  <c r="AH40" i="219"/>
  <c r="AG40" i="219"/>
  <c r="AF40" i="219"/>
  <c r="AE40" i="219"/>
  <c r="AD40" i="219"/>
  <c r="AC40" i="219"/>
  <c r="AB40" i="219"/>
  <c r="AA40" i="219"/>
  <c r="Z40" i="219"/>
  <c r="Y40" i="219"/>
  <c r="X40" i="219"/>
  <c r="W40" i="219"/>
  <c r="H40" i="219"/>
  <c r="F40" i="219"/>
  <c r="BA38" i="219"/>
  <c r="AZ38" i="219"/>
  <c r="AY38" i="219"/>
  <c r="AX38" i="219"/>
  <c r="AW38" i="219"/>
  <c r="AV38" i="219"/>
  <c r="AU38" i="219"/>
  <c r="AT38" i="219"/>
  <c r="AS38" i="219"/>
  <c r="AR38" i="219"/>
  <c r="AQ38" i="219"/>
  <c r="AP38" i="219"/>
  <c r="AO38" i="219"/>
  <c r="AN38" i="219"/>
  <c r="AM38" i="219"/>
  <c r="AL38" i="219"/>
  <c r="AK38" i="219"/>
  <c r="AJ38" i="219"/>
  <c r="AI38" i="219"/>
  <c r="AH38" i="219"/>
  <c r="AG38" i="219"/>
  <c r="AF38" i="219"/>
  <c r="AE38" i="219"/>
  <c r="AD38" i="219"/>
  <c r="AC38" i="219"/>
  <c r="AB38" i="219"/>
  <c r="AA38" i="219"/>
  <c r="Z38" i="219"/>
  <c r="Y38" i="219"/>
  <c r="X38" i="219"/>
  <c r="W38" i="219"/>
  <c r="H38" i="219"/>
  <c r="F38" i="219"/>
  <c r="BA36" i="219"/>
  <c r="AZ36" i="219"/>
  <c r="AY36" i="219"/>
  <c r="AX36" i="219"/>
  <c r="AW36" i="219"/>
  <c r="AV36" i="219"/>
  <c r="AU36" i="219"/>
  <c r="AT36" i="219"/>
  <c r="AS36" i="219"/>
  <c r="AR36" i="219"/>
  <c r="AQ36" i="219"/>
  <c r="AP36" i="219"/>
  <c r="AO36" i="219"/>
  <c r="AN36" i="219"/>
  <c r="AM36" i="219"/>
  <c r="AL36" i="219"/>
  <c r="AK36" i="219"/>
  <c r="AJ36" i="219"/>
  <c r="AI36" i="219"/>
  <c r="AH36" i="219"/>
  <c r="AG36" i="219"/>
  <c r="AF36" i="219"/>
  <c r="AE36" i="219"/>
  <c r="AD36" i="219"/>
  <c r="AC36" i="219"/>
  <c r="AB36" i="219"/>
  <c r="AA36" i="219"/>
  <c r="Z36" i="219"/>
  <c r="Y36" i="219"/>
  <c r="X36" i="219"/>
  <c r="W36" i="219"/>
  <c r="H36" i="219"/>
  <c r="F36" i="219"/>
  <c r="BA34" i="219"/>
  <c r="AZ34" i="219"/>
  <c r="AY34" i="219"/>
  <c r="AX34" i="219"/>
  <c r="AW34" i="219"/>
  <c r="AV34" i="219"/>
  <c r="AU34" i="219"/>
  <c r="AT34" i="219"/>
  <c r="AS34" i="219"/>
  <c r="AR34" i="219"/>
  <c r="AQ34" i="219"/>
  <c r="AP34" i="219"/>
  <c r="AO34" i="219"/>
  <c r="AN34" i="219"/>
  <c r="AM34" i="219"/>
  <c r="AL34" i="219"/>
  <c r="AK34" i="219"/>
  <c r="AJ34" i="219"/>
  <c r="AI34" i="219"/>
  <c r="AH34" i="219"/>
  <c r="AG34" i="219"/>
  <c r="AF34" i="219"/>
  <c r="AE34" i="219"/>
  <c r="AD34" i="219"/>
  <c r="AC34" i="219"/>
  <c r="AB34" i="219"/>
  <c r="AA34" i="219"/>
  <c r="Z34" i="219"/>
  <c r="Y34" i="219"/>
  <c r="X34" i="219"/>
  <c r="W34" i="219"/>
  <c r="H34" i="219"/>
  <c r="F34" i="219"/>
  <c r="BA32" i="219"/>
  <c r="AZ32" i="219"/>
  <c r="AY32" i="219"/>
  <c r="AX32" i="219"/>
  <c r="AW32" i="219"/>
  <c r="AV32" i="219"/>
  <c r="AU32" i="219"/>
  <c r="AT32" i="219"/>
  <c r="AS32" i="219"/>
  <c r="AR32" i="219"/>
  <c r="AQ32" i="219"/>
  <c r="AP32" i="219"/>
  <c r="AO32" i="219"/>
  <c r="AN32" i="219"/>
  <c r="AM32" i="219"/>
  <c r="AL32" i="219"/>
  <c r="AK32" i="219"/>
  <c r="AJ32" i="219"/>
  <c r="AI32" i="219"/>
  <c r="AH32" i="219"/>
  <c r="AG32" i="219"/>
  <c r="AF32" i="219"/>
  <c r="AE32" i="219"/>
  <c r="AD32" i="219"/>
  <c r="AC32" i="219"/>
  <c r="AB32" i="219"/>
  <c r="AA32" i="219"/>
  <c r="Z32" i="219"/>
  <c r="Y32" i="219"/>
  <c r="X32" i="219"/>
  <c r="W32" i="219"/>
  <c r="H32" i="219"/>
  <c r="F32" i="219"/>
  <c r="BA30" i="219"/>
  <c r="AZ30" i="219"/>
  <c r="AY30" i="219"/>
  <c r="AX30" i="219"/>
  <c r="AW30" i="219"/>
  <c r="AV30" i="219"/>
  <c r="AU30" i="219"/>
  <c r="AT30" i="219"/>
  <c r="AS30" i="219"/>
  <c r="AR30" i="219"/>
  <c r="AQ30" i="219"/>
  <c r="AP30" i="219"/>
  <c r="AO30" i="219"/>
  <c r="AN30" i="219"/>
  <c r="AM30" i="219"/>
  <c r="AL30" i="219"/>
  <c r="AK30" i="219"/>
  <c r="AJ30" i="219"/>
  <c r="AI30" i="219"/>
  <c r="AH30" i="219"/>
  <c r="AG30" i="219"/>
  <c r="AF30" i="219"/>
  <c r="AE30" i="219"/>
  <c r="AD30" i="219"/>
  <c r="AC30" i="219"/>
  <c r="AB30" i="219"/>
  <c r="AA30" i="219"/>
  <c r="Z30" i="219"/>
  <c r="Y30" i="219"/>
  <c r="X30" i="219"/>
  <c r="BB30" i="219" s="1"/>
  <c r="BD30" i="219" s="1"/>
  <c r="W30" i="219"/>
  <c r="H30" i="219"/>
  <c r="F30" i="219"/>
  <c r="BA28" i="219"/>
  <c r="AZ28" i="219"/>
  <c r="AY28" i="219"/>
  <c r="AX28" i="219"/>
  <c r="AW28" i="219"/>
  <c r="AV28" i="219"/>
  <c r="AU28" i="219"/>
  <c r="AT28" i="219"/>
  <c r="AS28" i="219"/>
  <c r="AR28" i="219"/>
  <c r="AQ28" i="219"/>
  <c r="AP28" i="219"/>
  <c r="AO28" i="219"/>
  <c r="AN28" i="219"/>
  <c r="AM28" i="219"/>
  <c r="AL28" i="219"/>
  <c r="AK28" i="219"/>
  <c r="AJ28" i="219"/>
  <c r="AI28" i="219"/>
  <c r="AH28" i="219"/>
  <c r="AG28" i="219"/>
  <c r="AF28" i="219"/>
  <c r="AE28" i="219"/>
  <c r="AD28" i="219"/>
  <c r="AC28" i="219"/>
  <c r="AB28" i="219"/>
  <c r="AA28" i="219"/>
  <c r="Z28" i="219"/>
  <c r="Y28" i="219"/>
  <c r="X28" i="219"/>
  <c r="W28" i="219"/>
  <c r="H28" i="219"/>
  <c r="F28" i="219"/>
  <c r="BA26" i="219"/>
  <c r="AZ26" i="219"/>
  <c r="AY26" i="219"/>
  <c r="AX26" i="219"/>
  <c r="AW26" i="219"/>
  <c r="AV26" i="219"/>
  <c r="AU26" i="219"/>
  <c r="AT26" i="219"/>
  <c r="AS26" i="219"/>
  <c r="AR26" i="219"/>
  <c r="AQ26" i="219"/>
  <c r="AP26" i="219"/>
  <c r="AO26" i="219"/>
  <c r="AN26" i="219"/>
  <c r="AM26" i="219"/>
  <c r="AL26" i="219"/>
  <c r="AK26" i="219"/>
  <c r="AJ26" i="219"/>
  <c r="AI26" i="219"/>
  <c r="AH26" i="219"/>
  <c r="AG26" i="219"/>
  <c r="AF26" i="219"/>
  <c r="AE26" i="219"/>
  <c r="AD26" i="219"/>
  <c r="AC26" i="219"/>
  <c r="AB26" i="219"/>
  <c r="AA26" i="219"/>
  <c r="Z26" i="219"/>
  <c r="Y26" i="219"/>
  <c r="X26" i="219"/>
  <c r="W26" i="219"/>
  <c r="H26" i="219"/>
  <c r="F26" i="219"/>
  <c r="BA24" i="219"/>
  <c r="AZ24" i="219"/>
  <c r="AY24" i="219"/>
  <c r="AX24" i="219"/>
  <c r="AW24" i="219"/>
  <c r="AV24" i="219"/>
  <c r="AU24" i="219"/>
  <c r="AT24" i="219"/>
  <c r="AS24" i="219"/>
  <c r="AR24" i="219"/>
  <c r="AQ24" i="219"/>
  <c r="AP24" i="219"/>
  <c r="AO24" i="219"/>
  <c r="AN24" i="219"/>
  <c r="AM24" i="219"/>
  <c r="AL24" i="219"/>
  <c r="AK24" i="219"/>
  <c r="AJ24" i="219"/>
  <c r="AI24" i="219"/>
  <c r="AH24" i="219"/>
  <c r="AG24" i="219"/>
  <c r="AF24" i="219"/>
  <c r="AE24" i="219"/>
  <c r="AD24" i="219"/>
  <c r="AC24" i="219"/>
  <c r="AB24" i="219"/>
  <c r="AA24" i="219"/>
  <c r="Z24" i="219"/>
  <c r="Y24" i="219"/>
  <c r="X24" i="219"/>
  <c r="W24" i="219"/>
  <c r="H24" i="219"/>
  <c r="F24" i="219"/>
  <c r="BA22" i="219"/>
  <c r="AZ22" i="219"/>
  <c r="AY22" i="219"/>
  <c r="AX22" i="219"/>
  <c r="AW22" i="219"/>
  <c r="AV22" i="219"/>
  <c r="AU22" i="219"/>
  <c r="AT22" i="219"/>
  <c r="AS22" i="219"/>
  <c r="AR22" i="219"/>
  <c r="AQ22" i="219"/>
  <c r="AP22" i="219"/>
  <c r="AO22" i="219"/>
  <c r="AN22" i="219"/>
  <c r="AM22" i="219"/>
  <c r="AL22" i="219"/>
  <c r="AK22" i="219"/>
  <c r="AJ22" i="219"/>
  <c r="AI22" i="219"/>
  <c r="AH22" i="219"/>
  <c r="AG22" i="219"/>
  <c r="AF22" i="219"/>
  <c r="AE22" i="219"/>
  <c r="AD22" i="219"/>
  <c r="AC22" i="219"/>
  <c r="AB22" i="219"/>
  <c r="AA22" i="219"/>
  <c r="Z22" i="219"/>
  <c r="Y22" i="219"/>
  <c r="X22" i="219"/>
  <c r="W22" i="219"/>
  <c r="H22" i="219"/>
  <c r="F22" i="219"/>
  <c r="BA20" i="219"/>
  <c r="AZ20" i="219"/>
  <c r="AY20" i="219"/>
  <c r="AX20" i="219"/>
  <c r="AW20" i="219"/>
  <c r="AV20" i="219"/>
  <c r="AU20" i="219"/>
  <c r="AT20" i="219"/>
  <c r="AS20" i="219"/>
  <c r="AR20" i="219"/>
  <c r="AQ20" i="219"/>
  <c r="AP20" i="219"/>
  <c r="AO20" i="219"/>
  <c r="AN20" i="219"/>
  <c r="AM20" i="219"/>
  <c r="AL20" i="219"/>
  <c r="AK20" i="219"/>
  <c r="AJ20" i="219"/>
  <c r="AI20" i="219"/>
  <c r="AH20" i="219"/>
  <c r="AG20" i="219"/>
  <c r="AF20" i="219"/>
  <c r="AE20" i="219"/>
  <c r="AD20" i="219"/>
  <c r="AC20" i="219"/>
  <c r="AB20" i="219"/>
  <c r="AA20" i="219"/>
  <c r="Z20" i="219"/>
  <c r="Y20" i="219"/>
  <c r="X20" i="219"/>
  <c r="W20" i="219"/>
  <c r="H20" i="219"/>
  <c r="F20" i="219"/>
  <c r="BA18" i="219"/>
  <c r="AZ18" i="219"/>
  <c r="AY18" i="219"/>
  <c r="AX18" i="219"/>
  <c r="AW18" i="219"/>
  <c r="AV18" i="219"/>
  <c r="AU18" i="219"/>
  <c r="AT18" i="219"/>
  <c r="AS18" i="219"/>
  <c r="AR18" i="219"/>
  <c r="AQ18" i="219"/>
  <c r="AP18" i="219"/>
  <c r="AO18" i="219"/>
  <c r="AN18" i="219"/>
  <c r="AM18" i="219"/>
  <c r="AL18" i="219"/>
  <c r="AK18" i="219"/>
  <c r="AJ18" i="219"/>
  <c r="AI18" i="219"/>
  <c r="AH18" i="219"/>
  <c r="AG18" i="219"/>
  <c r="AF18" i="219"/>
  <c r="AE18" i="219"/>
  <c r="AD18" i="219"/>
  <c r="AC18" i="219"/>
  <c r="AB18" i="219"/>
  <c r="AA18" i="219"/>
  <c r="Z18" i="219"/>
  <c r="Y18" i="219"/>
  <c r="X18" i="219"/>
  <c r="W18" i="219"/>
  <c r="H18" i="219"/>
  <c r="F18" i="219"/>
  <c r="B17" i="219"/>
  <c r="B19" i="219" s="1"/>
  <c r="B21" i="219" s="1"/>
  <c r="B23" i="219" s="1"/>
  <c r="B25" i="219" s="1"/>
  <c r="B27" i="219" s="1"/>
  <c r="B29" i="219" s="1"/>
  <c r="B31" i="219" s="1"/>
  <c r="B33" i="219" s="1"/>
  <c r="B35" i="219" s="1"/>
  <c r="B37" i="219" s="1"/>
  <c r="B39" i="219" s="1"/>
  <c r="B41" i="219" s="1"/>
  <c r="B43" i="219" s="1"/>
  <c r="B45" i="219" s="1"/>
  <c r="B47" i="219" s="1"/>
  <c r="B49" i="219" s="1"/>
  <c r="B51" i="219" s="1"/>
  <c r="B53" i="219" s="1"/>
  <c r="B55" i="219" s="1"/>
  <c r="B57" i="219" s="1"/>
  <c r="B59" i="219" s="1"/>
  <c r="B61" i="219" s="1"/>
  <c r="B63" i="219" s="1"/>
  <c r="B65" i="219" s="1"/>
  <c r="B67" i="219" s="1"/>
  <c r="B69" i="219" s="1"/>
  <c r="B71" i="219" s="1"/>
  <c r="B73" i="219" s="1"/>
  <c r="B75" i="219" s="1"/>
  <c r="B77" i="219" s="1"/>
  <c r="B79" i="219" s="1"/>
  <c r="B81" i="219" s="1"/>
  <c r="B83" i="219" s="1"/>
  <c r="B85" i="219" s="1"/>
  <c r="B87" i="219" s="1"/>
  <c r="B89" i="219" s="1"/>
  <c r="B91" i="219" s="1"/>
  <c r="B93" i="219" s="1"/>
  <c r="B95" i="219" s="1"/>
  <c r="B97" i="219" s="1"/>
  <c r="B99" i="219" s="1"/>
  <c r="B101" i="219" s="1"/>
  <c r="B103" i="219" s="1"/>
  <c r="B105" i="219" s="1"/>
  <c r="B107" i="219" s="1"/>
  <c r="B109" i="219" s="1"/>
  <c r="B111" i="219" s="1"/>
  <c r="B113" i="219" s="1"/>
  <c r="B115" i="219" s="1"/>
  <c r="B117" i="219" s="1"/>
  <c r="B119" i="219" s="1"/>
  <c r="B121" i="219" s="1"/>
  <c r="B123" i="219" s="1"/>
  <c r="B125" i="219" s="1"/>
  <c r="B127" i="219" s="1"/>
  <c r="B129" i="219" s="1"/>
  <c r="B131" i="219" s="1"/>
  <c r="B133" i="219" s="1"/>
  <c r="B135" i="219" s="1"/>
  <c r="B137" i="219" s="1"/>
  <c r="B139" i="219" s="1"/>
  <c r="B141" i="219" s="1"/>
  <c r="B143" i="219" s="1"/>
  <c r="B145" i="219" s="1"/>
  <c r="B147" i="219" s="1"/>
  <c r="B149" i="219" s="1"/>
  <c r="B151" i="219" s="1"/>
  <c r="B153" i="219" s="1"/>
  <c r="B155" i="219" s="1"/>
  <c r="B157" i="219" s="1"/>
  <c r="B159" i="219" s="1"/>
  <c r="B161" i="219" s="1"/>
  <c r="B163" i="219" s="1"/>
  <c r="B165" i="219" s="1"/>
  <c r="B167" i="219" s="1"/>
  <c r="B169" i="219" s="1"/>
  <c r="B171" i="219" s="1"/>
  <c r="B173" i="219" s="1"/>
  <c r="B175" i="219" s="1"/>
  <c r="B177" i="219" s="1"/>
  <c r="B179" i="219" s="1"/>
  <c r="B181" i="219" s="1"/>
  <c r="B183" i="219" s="1"/>
  <c r="B185" i="219" s="1"/>
  <c r="B187" i="219" s="1"/>
  <c r="B189" i="219" s="1"/>
  <c r="B191" i="219" s="1"/>
  <c r="B193" i="219" s="1"/>
  <c r="B195" i="219" s="1"/>
  <c r="B197" i="219" s="1"/>
  <c r="B199" i="219" s="1"/>
  <c r="B201" i="219" s="1"/>
  <c r="B203" i="219" s="1"/>
  <c r="B205" i="219" s="1"/>
  <c r="B207" i="219" s="1"/>
  <c r="B209" i="219" s="1"/>
  <c r="B211" i="219" s="1"/>
  <c r="B213" i="219" s="1"/>
  <c r="B215" i="219" s="1"/>
  <c r="BA14" i="219"/>
  <c r="BA15" i="219" s="1"/>
  <c r="BA16" i="219" s="1"/>
  <c r="AZ14" i="219"/>
  <c r="AZ15" i="219" s="1"/>
  <c r="AZ16" i="219" s="1"/>
  <c r="AY14" i="219"/>
  <c r="AY15" i="219" s="1"/>
  <c r="AY16" i="219" s="1"/>
  <c r="BB12" i="219"/>
  <c r="AF2" i="219"/>
  <c r="D47" i="218"/>
  <c r="L46" i="218"/>
  <c r="L45" i="218"/>
  <c r="L47" i="218" s="1"/>
  <c r="D44" i="218"/>
  <c r="L43" i="218"/>
  <c r="L42" i="218"/>
  <c r="D41" i="218"/>
  <c r="L40" i="218"/>
  <c r="L39" i="218"/>
  <c r="L41" i="218" s="1"/>
  <c r="D38" i="218"/>
  <c r="D37" i="218"/>
  <c r="D36" i="218"/>
  <c r="D35" i="218"/>
  <c r="D34" i="218"/>
  <c r="D33" i="218"/>
  <c r="D32" i="218"/>
  <c r="D31" i="218"/>
  <c r="D30" i="218"/>
  <c r="D29" i="218"/>
  <c r="D28" i="218"/>
  <c r="D27" i="218"/>
  <c r="D26" i="218"/>
  <c r="D25" i="218"/>
  <c r="D24" i="218"/>
  <c r="D23" i="218"/>
  <c r="L22" i="218"/>
  <c r="D22" i="218"/>
  <c r="L21" i="218"/>
  <c r="D21" i="218"/>
  <c r="L20" i="218"/>
  <c r="D20" i="218"/>
  <c r="L19" i="218"/>
  <c r="D19" i="218"/>
  <c r="L18" i="218"/>
  <c r="D18" i="218"/>
  <c r="L17" i="218"/>
  <c r="D17" i="218"/>
  <c r="L16" i="218"/>
  <c r="D16" i="218"/>
  <c r="L15" i="218"/>
  <c r="D15" i="218"/>
  <c r="L14" i="218"/>
  <c r="D14" i="218"/>
  <c r="L13" i="218"/>
  <c r="D13" i="218"/>
  <c r="L12" i="218"/>
  <c r="D12" i="218"/>
  <c r="L11" i="218"/>
  <c r="D11" i="218"/>
  <c r="L10" i="218"/>
  <c r="D10" i="218"/>
  <c r="L9" i="218"/>
  <c r="D9" i="218"/>
  <c r="L8" i="218"/>
  <c r="D8" i="218"/>
  <c r="L7" i="218"/>
  <c r="D7" i="218"/>
  <c r="L6" i="218"/>
  <c r="D6" i="218"/>
  <c r="T91" i="217"/>
  <c r="T90" i="217"/>
  <c r="O90" i="217"/>
  <c r="AL88" i="217"/>
  <c r="AJ91" i="217" s="1"/>
  <c r="AQ86" i="217"/>
  <c r="AE96" i="217" s="1"/>
  <c r="AN86" i="217"/>
  <c r="AL86" i="217"/>
  <c r="AA86" i="217"/>
  <c r="O96" i="217" s="1"/>
  <c r="X86" i="217"/>
  <c r="O91" i="217" s="1"/>
  <c r="Y91" i="217" s="1"/>
  <c r="T96" i="217" s="1"/>
  <c r="V86" i="217"/>
  <c r="BE76" i="217"/>
  <c r="BD76" i="217"/>
  <c r="BC76" i="217"/>
  <c r="BB76" i="217"/>
  <c r="BA76" i="217"/>
  <c r="AZ76" i="217"/>
  <c r="AY76" i="217"/>
  <c r="AX76" i="217"/>
  <c r="AW76" i="217"/>
  <c r="AV76" i="217"/>
  <c r="AU76" i="217"/>
  <c r="AT76" i="217"/>
  <c r="AS76" i="217"/>
  <c r="AR76" i="217"/>
  <c r="AQ76" i="217"/>
  <c r="AP76" i="217"/>
  <c r="AO76" i="217"/>
  <c r="AN76" i="217"/>
  <c r="AM76" i="217"/>
  <c r="AL76" i="217"/>
  <c r="AK76" i="217"/>
  <c r="AJ76" i="217"/>
  <c r="AI76" i="217"/>
  <c r="AH76" i="217"/>
  <c r="AG76" i="217"/>
  <c r="AF76" i="217"/>
  <c r="AE76" i="217"/>
  <c r="AD76" i="217"/>
  <c r="AC76" i="217"/>
  <c r="AB76" i="217"/>
  <c r="AA76" i="217"/>
  <c r="L76" i="217"/>
  <c r="J76" i="217"/>
  <c r="BE74" i="217"/>
  <c r="BD74" i="217"/>
  <c r="BC74" i="217"/>
  <c r="BB74" i="217"/>
  <c r="BA74" i="217"/>
  <c r="AZ74" i="217"/>
  <c r="AY74" i="217"/>
  <c r="AX74" i="217"/>
  <c r="AW74" i="217"/>
  <c r="AV74" i="217"/>
  <c r="AU74" i="217"/>
  <c r="AT74" i="217"/>
  <c r="AS74" i="217"/>
  <c r="AR74" i="217"/>
  <c r="AQ74" i="217"/>
  <c r="AP74" i="217"/>
  <c r="AO74" i="217"/>
  <c r="AN74" i="217"/>
  <c r="AM74" i="217"/>
  <c r="AL74" i="217"/>
  <c r="AK74" i="217"/>
  <c r="AJ74" i="217"/>
  <c r="AI74" i="217"/>
  <c r="AH74" i="217"/>
  <c r="AG74" i="217"/>
  <c r="AF74" i="217"/>
  <c r="AE74" i="217"/>
  <c r="AD74" i="217"/>
  <c r="AC74" i="217"/>
  <c r="AB74" i="217"/>
  <c r="AA74" i="217"/>
  <c r="L74" i="217"/>
  <c r="J74" i="217"/>
  <c r="BE72" i="217"/>
  <c r="BD72" i="217"/>
  <c r="BC72" i="217"/>
  <c r="BB72" i="217"/>
  <c r="BA72" i="217"/>
  <c r="AZ72" i="217"/>
  <c r="AY72" i="217"/>
  <c r="AX72" i="217"/>
  <c r="AW72" i="217"/>
  <c r="AV72" i="217"/>
  <c r="AU72" i="217"/>
  <c r="AT72" i="217"/>
  <c r="AS72" i="217"/>
  <c r="AR72" i="217"/>
  <c r="AQ72" i="217"/>
  <c r="AP72" i="217"/>
  <c r="AO72" i="217"/>
  <c r="AN72" i="217"/>
  <c r="AM72" i="217"/>
  <c r="AL72" i="217"/>
  <c r="AK72" i="217"/>
  <c r="AJ72" i="217"/>
  <c r="AI72" i="217"/>
  <c r="AH72" i="217"/>
  <c r="AG72" i="217"/>
  <c r="AF72" i="217"/>
  <c r="AE72" i="217"/>
  <c r="AD72" i="217"/>
  <c r="AC72" i="217"/>
  <c r="AB72" i="217"/>
  <c r="AA72" i="217"/>
  <c r="L72" i="217"/>
  <c r="J72" i="217"/>
  <c r="BE70" i="217"/>
  <c r="BD70" i="217"/>
  <c r="BC70" i="217"/>
  <c r="BB70" i="217"/>
  <c r="BA70" i="217"/>
  <c r="AZ70" i="217"/>
  <c r="AY70" i="217"/>
  <c r="AX70" i="217"/>
  <c r="AW70" i="217"/>
  <c r="AV70" i="217"/>
  <c r="AU70" i="217"/>
  <c r="AT70" i="217"/>
  <c r="AS70" i="217"/>
  <c r="AR70" i="217"/>
  <c r="AQ70" i="217"/>
  <c r="AP70" i="217"/>
  <c r="AO70" i="217"/>
  <c r="AN70" i="217"/>
  <c r="AM70" i="217"/>
  <c r="AL70" i="217"/>
  <c r="AK70" i="217"/>
  <c r="AJ70" i="217"/>
  <c r="AI70" i="217"/>
  <c r="AH70" i="217"/>
  <c r="AG70" i="217"/>
  <c r="AF70" i="217"/>
  <c r="AE70" i="217"/>
  <c r="AD70" i="217"/>
  <c r="AC70" i="217"/>
  <c r="AB70" i="217"/>
  <c r="AA70" i="217"/>
  <c r="L70" i="217"/>
  <c r="J70" i="217"/>
  <c r="BE68" i="217"/>
  <c r="BD68" i="217"/>
  <c r="BC68" i="217"/>
  <c r="BB68" i="217"/>
  <c r="BA68" i="217"/>
  <c r="AZ68" i="217"/>
  <c r="AY68" i="217"/>
  <c r="AX68" i="217"/>
  <c r="AW68" i="217"/>
  <c r="AV68" i="217"/>
  <c r="AU68" i="217"/>
  <c r="AT68" i="217"/>
  <c r="AS68" i="217"/>
  <c r="AR68" i="217"/>
  <c r="AQ68" i="217"/>
  <c r="AP68" i="217"/>
  <c r="AO68" i="217"/>
  <c r="AN68" i="217"/>
  <c r="AM68" i="217"/>
  <c r="AL68" i="217"/>
  <c r="AK68" i="217"/>
  <c r="AJ68" i="217"/>
  <c r="AI68" i="217"/>
  <c r="AH68" i="217"/>
  <c r="AG68" i="217"/>
  <c r="AF68" i="217"/>
  <c r="AE68" i="217"/>
  <c r="AD68" i="217"/>
  <c r="AC68" i="217"/>
  <c r="AB68" i="217"/>
  <c r="BF68" i="217" s="1"/>
  <c r="BH68" i="217" s="1"/>
  <c r="AA68" i="217"/>
  <c r="L68" i="217"/>
  <c r="J68" i="217"/>
  <c r="BE66" i="217"/>
  <c r="BD66" i="217"/>
  <c r="BC66" i="217"/>
  <c r="BB66" i="217"/>
  <c r="BA66" i="217"/>
  <c r="AZ66" i="217"/>
  <c r="AY66" i="217"/>
  <c r="AX66" i="217"/>
  <c r="AW66" i="217"/>
  <c r="AV66" i="217"/>
  <c r="AU66" i="217"/>
  <c r="AT66" i="217"/>
  <c r="AS66" i="217"/>
  <c r="AR66" i="217"/>
  <c r="AQ66" i="217"/>
  <c r="AP66" i="217"/>
  <c r="AO66" i="217"/>
  <c r="AN66" i="217"/>
  <c r="AM66" i="217"/>
  <c r="AL66" i="217"/>
  <c r="AK66" i="217"/>
  <c r="AJ66" i="217"/>
  <c r="AI66" i="217"/>
  <c r="AH66" i="217"/>
  <c r="AG66" i="217"/>
  <c r="AF66" i="217"/>
  <c r="AE66" i="217"/>
  <c r="AD66" i="217"/>
  <c r="AC66" i="217"/>
  <c r="AB66" i="217"/>
  <c r="AA66" i="217"/>
  <c r="L66" i="217"/>
  <c r="J66" i="217"/>
  <c r="BE64" i="217"/>
  <c r="BD64" i="217"/>
  <c r="BC64" i="217"/>
  <c r="BB64" i="217"/>
  <c r="BA64" i="217"/>
  <c r="AZ64" i="217"/>
  <c r="AY64" i="217"/>
  <c r="AX64" i="217"/>
  <c r="AW64" i="217"/>
  <c r="AV64" i="217"/>
  <c r="AU64" i="217"/>
  <c r="AT64" i="217"/>
  <c r="AS64" i="217"/>
  <c r="AR64" i="217"/>
  <c r="AQ64" i="217"/>
  <c r="AP64" i="217"/>
  <c r="AO64" i="217"/>
  <c r="AN64" i="217"/>
  <c r="AM64" i="217"/>
  <c r="AL64" i="217"/>
  <c r="AK64" i="217"/>
  <c r="AJ64" i="217"/>
  <c r="AI64" i="217"/>
  <c r="AH64" i="217"/>
  <c r="AG64" i="217"/>
  <c r="AF64" i="217"/>
  <c r="AE64" i="217"/>
  <c r="AD64" i="217"/>
  <c r="AC64" i="217"/>
  <c r="AB64" i="217"/>
  <c r="AA64" i="217"/>
  <c r="L64" i="217"/>
  <c r="J64" i="217"/>
  <c r="BE62" i="217"/>
  <c r="BD62" i="217"/>
  <c r="BC62" i="217"/>
  <c r="BB62" i="217"/>
  <c r="BA62" i="217"/>
  <c r="AZ62" i="217"/>
  <c r="AY62" i="217"/>
  <c r="AX62" i="217"/>
  <c r="AW62" i="217"/>
  <c r="AV62" i="217"/>
  <c r="AU62" i="217"/>
  <c r="AT62" i="217"/>
  <c r="AS62" i="217"/>
  <c r="AR62" i="217"/>
  <c r="AQ62" i="217"/>
  <c r="AP62" i="217"/>
  <c r="AO62" i="217"/>
  <c r="AN62" i="217"/>
  <c r="AM62" i="217"/>
  <c r="AL62" i="217"/>
  <c r="AK62" i="217"/>
  <c r="AJ62" i="217"/>
  <c r="AI62" i="217"/>
  <c r="AH62" i="217"/>
  <c r="AG62" i="217"/>
  <c r="AF62" i="217"/>
  <c r="AE62" i="217"/>
  <c r="AD62" i="217"/>
  <c r="AC62" i="217"/>
  <c r="AB62" i="217"/>
  <c r="AA62" i="217"/>
  <c r="L62" i="217"/>
  <c r="J62" i="217"/>
  <c r="BE60" i="217"/>
  <c r="BD60" i="217"/>
  <c r="BC60" i="217"/>
  <c r="BB60" i="217"/>
  <c r="BA60" i="217"/>
  <c r="AZ60" i="217"/>
  <c r="AY60" i="217"/>
  <c r="AX60" i="217"/>
  <c r="AW60" i="217"/>
  <c r="AV60" i="217"/>
  <c r="AU60" i="217"/>
  <c r="AT60" i="217"/>
  <c r="AS60" i="217"/>
  <c r="AR60" i="217"/>
  <c r="AQ60" i="217"/>
  <c r="AP60" i="217"/>
  <c r="AO60" i="217"/>
  <c r="AN60" i="217"/>
  <c r="AM60" i="217"/>
  <c r="AL60" i="217"/>
  <c r="AK60" i="217"/>
  <c r="AJ60" i="217"/>
  <c r="AI60" i="217"/>
  <c r="AH60" i="217"/>
  <c r="AG60" i="217"/>
  <c r="AF60" i="217"/>
  <c r="AE60" i="217"/>
  <c r="AD60" i="217"/>
  <c r="AC60" i="217"/>
  <c r="AB60" i="217"/>
  <c r="AA60" i="217"/>
  <c r="L60" i="217"/>
  <c r="J60" i="217"/>
  <c r="BE58" i="217"/>
  <c r="BD58" i="217"/>
  <c r="BC58" i="217"/>
  <c r="BB58" i="217"/>
  <c r="BA58" i="217"/>
  <c r="AZ58" i="217"/>
  <c r="AY58" i="217"/>
  <c r="AX58" i="217"/>
  <c r="AW58" i="217"/>
  <c r="AV58" i="217"/>
  <c r="AU58" i="217"/>
  <c r="AT58" i="217"/>
  <c r="AS58" i="217"/>
  <c r="AR58" i="217"/>
  <c r="AQ58" i="217"/>
  <c r="AP58" i="217"/>
  <c r="AO58" i="217"/>
  <c r="AN58" i="217"/>
  <c r="AM58" i="217"/>
  <c r="AL58" i="217"/>
  <c r="AK58" i="217"/>
  <c r="AJ58" i="217"/>
  <c r="AI58" i="217"/>
  <c r="AH58" i="217"/>
  <c r="AG58" i="217"/>
  <c r="AF58" i="217"/>
  <c r="AE58" i="217"/>
  <c r="AD58" i="217"/>
  <c r="AC58" i="217"/>
  <c r="AB58" i="217"/>
  <c r="AA58" i="217"/>
  <c r="L58" i="217"/>
  <c r="J58" i="217"/>
  <c r="BE56" i="217"/>
  <c r="BD56" i="217"/>
  <c r="BC56" i="217"/>
  <c r="BB56" i="217"/>
  <c r="BA56" i="217"/>
  <c r="AZ56" i="217"/>
  <c r="AY56" i="217"/>
  <c r="AX56" i="217"/>
  <c r="AW56" i="217"/>
  <c r="AV56" i="217"/>
  <c r="AU56" i="217"/>
  <c r="AT56" i="217"/>
  <c r="AS56" i="217"/>
  <c r="AR56" i="217"/>
  <c r="AQ56" i="217"/>
  <c r="AP56" i="217"/>
  <c r="AO56" i="217"/>
  <c r="AN56" i="217"/>
  <c r="AM56" i="217"/>
  <c r="AL56" i="217"/>
  <c r="AK56" i="217"/>
  <c r="AJ56" i="217"/>
  <c r="AI56" i="217"/>
  <c r="AH56" i="217"/>
  <c r="AG56" i="217"/>
  <c r="AF56" i="217"/>
  <c r="AE56" i="217"/>
  <c r="AD56" i="217"/>
  <c r="AC56" i="217"/>
  <c r="AB56" i="217"/>
  <c r="AA56" i="217"/>
  <c r="L56" i="217"/>
  <c r="J56" i="217"/>
  <c r="BE54" i="217"/>
  <c r="BD54" i="217"/>
  <c r="BC54" i="217"/>
  <c r="BB54" i="217"/>
  <c r="BA54" i="217"/>
  <c r="AZ54" i="217"/>
  <c r="AY54" i="217"/>
  <c r="AX54" i="217"/>
  <c r="AW54" i="217"/>
  <c r="AV54" i="217"/>
  <c r="AU54" i="217"/>
  <c r="AT54" i="217"/>
  <c r="AS54" i="217"/>
  <c r="AR54" i="217"/>
  <c r="AQ54" i="217"/>
  <c r="AP54" i="217"/>
  <c r="AO54" i="217"/>
  <c r="AN54" i="217"/>
  <c r="AM54" i="217"/>
  <c r="AL54" i="217"/>
  <c r="AK54" i="217"/>
  <c r="AJ54" i="217"/>
  <c r="AI54" i="217"/>
  <c r="AH54" i="217"/>
  <c r="AG54" i="217"/>
  <c r="AF54" i="217"/>
  <c r="AE54" i="217"/>
  <c r="AD54" i="217"/>
  <c r="AC54" i="217"/>
  <c r="AB54" i="217"/>
  <c r="AA54" i="217"/>
  <c r="BF54" i="217" s="1"/>
  <c r="BH54" i="217" s="1"/>
  <c r="L54" i="217"/>
  <c r="J54" i="217"/>
  <c r="BE52" i="217"/>
  <c r="BD52" i="217"/>
  <c r="BC52" i="217"/>
  <c r="BB52" i="217"/>
  <c r="BA52" i="217"/>
  <c r="AZ52" i="217"/>
  <c r="AY52" i="217"/>
  <c r="AX52" i="217"/>
  <c r="AW52" i="217"/>
  <c r="AV52" i="217"/>
  <c r="AU52" i="217"/>
  <c r="AT52" i="217"/>
  <c r="AS52" i="217"/>
  <c r="AR52" i="217"/>
  <c r="AQ52" i="217"/>
  <c r="AP52" i="217"/>
  <c r="AO52" i="217"/>
  <c r="AN52" i="217"/>
  <c r="AM52" i="217"/>
  <c r="AL52" i="217"/>
  <c r="AK52" i="217"/>
  <c r="AJ52" i="217"/>
  <c r="AI52" i="217"/>
  <c r="AH52" i="217"/>
  <c r="AG52" i="217"/>
  <c r="AF52" i="217"/>
  <c r="AE52" i="217"/>
  <c r="AD52" i="217"/>
  <c r="AC52" i="217"/>
  <c r="AB52" i="217"/>
  <c r="AA52" i="217"/>
  <c r="L52" i="217"/>
  <c r="J52" i="217"/>
  <c r="BE50" i="217"/>
  <c r="BD50" i="217"/>
  <c r="BC50" i="217"/>
  <c r="BB50" i="217"/>
  <c r="BA50" i="217"/>
  <c r="AZ50" i="217"/>
  <c r="AY50" i="217"/>
  <c r="AX50" i="217"/>
  <c r="AW50" i="217"/>
  <c r="AV50" i="217"/>
  <c r="AU50" i="217"/>
  <c r="AT50" i="217"/>
  <c r="AS50" i="217"/>
  <c r="AR50" i="217"/>
  <c r="AQ50" i="217"/>
  <c r="AP50" i="217"/>
  <c r="AO50" i="217"/>
  <c r="AN50" i="217"/>
  <c r="AM50" i="217"/>
  <c r="AL50" i="217"/>
  <c r="AK50" i="217"/>
  <c r="AJ50" i="217"/>
  <c r="AI50" i="217"/>
  <c r="AH50" i="217"/>
  <c r="AG50" i="217"/>
  <c r="AF50" i="217"/>
  <c r="AE50" i="217"/>
  <c r="AD50" i="217"/>
  <c r="AC50" i="217"/>
  <c r="AB50" i="217"/>
  <c r="AA50" i="217"/>
  <c r="L50" i="217"/>
  <c r="J50" i="217"/>
  <c r="BE48" i="217"/>
  <c r="BD48" i="217"/>
  <c r="BC48" i="217"/>
  <c r="BB48" i="217"/>
  <c r="BA48" i="217"/>
  <c r="AZ48" i="217"/>
  <c r="AY48" i="217"/>
  <c r="AX48" i="217"/>
  <c r="AW48" i="217"/>
  <c r="AV48" i="217"/>
  <c r="AU48" i="217"/>
  <c r="AT48" i="217"/>
  <c r="AS48" i="217"/>
  <c r="AR48" i="217"/>
  <c r="AQ48" i="217"/>
  <c r="AP48" i="217"/>
  <c r="AO48" i="217"/>
  <c r="AN48" i="217"/>
  <c r="AM48" i="217"/>
  <c r="AL48" i="217"/>
  <c r="AK48" i="217"/>
  <c r="AJ48" i="217"/>
  <c r="AI48" i="217"/>
  <c r="AH48" i="217"/>
  <c r="AG48" i="217"/>
  <c r="AF48" i="217"/>
  <c r="AE48" i="217"/>
  <c r="AD48" i="217"/>
  <c r="AC48" i="217"/>
  <c r="AB48" i="217"/>
  <c r="AA48" i="217"/>
  <c r="L48" i="217"/>
  <c r="J48" i="217"/>
  <c r="BE46" i="217"/>
  <c r="BD46" i="217"/>
  <c r="BC46" i="217"/>
  <c r="BB46" i="217"/>
  <c r="BA46" i="217"/>
  <c r="AZ46" i="217"/>
  <c r="AY46" i="217"/>
  <c r="AX46" i="217"/>
  <c r="AW46" i="217"/>
  <c r="AV46" i="217"/>
  <c r="AU46" i="217"/>
  <c r="AT46" i="217"/>
  <c r="AS46" i="217"/>
  <c r="AR46" i="217"/>
  <c r="AQ46" i="217"/>
  <c r="AP46" i="217"/>
  <c r="AO46" i="217"/>
  <c r="AN46" i="217"/>
  <c r="AM46" i="217"/>
  <c r="AL46" i="217"/>
  <c r="AK46" i="217"/>
  <c r="AJ46" i="217"/>
  <c r="AI46" i="217"/>
  <c r="AH46" i="217"/>
  <c r="AG46" i="217"/>
  <c r="AF46" i="217"/>
  <c r="AE46" i="217"/>
  <c r="AD46" i="217"/>
  <c r="AC46" i="217"/>
  <c r="AB46" i="217"/>
  <c r="AA46" i="217"/>
  <c r="L46" i="217"/>
  <c r="J46" i="217"/>
  <c r="BE44" i="217"/>
  <c r="BD44" i="217"/>
  <c r="BC44" i="217"/>
  <c r="BB44" i="217"/>
  <c r="BA44" i="217"/>
  <c r="AZ44" i="217"/>
  <c r="AY44" i="217"/>
  <c r="AX44" i="217"/>
  <c r="AW44" i="217"/>
  <c r="AV44" i="217"/>
  <c r="AU44" i="217"/>
  <c r="AT44" i="217"/>
  <c r="AS44" i="217"/>
  <c r="AR44" i="217"/>
  <c r="AQ44" i="217"/>
  <c r="AP44" i="217"/>
  <c r="AO44" i="217"/>
  <c r="AN44" i="217"/>
  <c r="AM44" i="217"/>
  <c r="AL44" i="217"/>
  <c r="AK44" i="217"/>
  <c r="AJ44" i="217"/>
  <c r="AI44" i="217"/>
  <c r="AH44" i="217"/>
  <c r="AG44" i="217"/>
  <c r="AF44" i="217"/>
  <c r="AE44" i="217"/>
  <c r="AD44" i="217"/>
  <c r="AC44" i="217"/>
  <c r="AB44" i="217"/>
  <c r="AA44" i="217"/>
  <c r="L44" i="217"/>
  <c r="J44" i="217"/>
  <c r="BE42" i="217"/>
  <c r="BD42" i="217"/>
  <c r="BC42" i="217"/>
  <c r="BB42" i="217"/>
  <c r="BA42" i="217"/>
  <c r="AZ42" i="217"/>
  <c r="AY42" i="217"/>
  <c r="AX42" i="217"/>
  <c r="AW42" i="217"/>
  <c r="AV42" i="217"/>
  <c r="AU42" i="217"/>
  <c r="AT42" i="217"/>
  <c r="AS42" i="217"/>
  <c r="AR42" i="217"/>
  <c r="AQ42" i="217"/>
  <c r="AP42" i="217"/>
  <c r="AO42" i="217"/>
  <c r="AN42" i="217"/>
  <c r="AM42" i="217"/>
  <c r="AL42" i="217"/>
  <c r="AK42" i="217"/>
  <c r="AJ42" i="217"/>
  <c r="AI42" i="217"/>
  <c r="AH42" i="217"/>
  <c r="AG42" i="217"/>
  <c r="AF42" i="217"/>
  <c r="AE42" i="217"/>
  <c r="AD42" i="217"/>
  <c r="AC42" i="217"/>
  <c r="AB42" i="217"/>
  <c r="AA42" i="217"/>
  <c r="L42" i="217"/>
  <c r="J42" i="217"/>
  <c r="BE40" i="217"/>
  <c r="BD40" i="217"/>
  <c r="BC40" i="217"/>
  <c r="BB40" i="217"/>
  <c r="BA40" i="217"/>
  <c r="AZ40" i="217"/>
  <c r="AY40" i="217"/>
  <c r="AX40" i="217"/>
  <c r="AW40" i="217"/>
  <c r="AV40" i="217"/>
  <c r="AU40" i="217"/>
  <c r="AT40" i="217"/>
  <c r="AS40" i="217"/>
  <c r="AR40" i="217"/>
  <c r="AQ40" i="217"/>
  <c r="AP40" i="217"/>
  <c r="AO40" i="217"/>
  <c r="AN40" i="217"/>
  <c r="AM40" i="217"/>
  <c r="AL40" i="217"/>
  <c r="AK40" i="217"/>
  <c r="AJ40" i="217"/>
  <c r="AI40" i="217"/>
  <c r="AH40" i="217"/>
  <c r="AG40" i="217"/>
  <c r="AF40" i="217"/>
  <c r="AE40" i="217"/>
  <c r="AD40" i="217"/>
  <c r="AC40" i="217"/>
  <c r="AB40" i="217"/>
  <c r="AA40" i="217"/>
  <c r="L40" i="217"/>
  <c r="J40" i="217"/>
  <c r="BE38" i="217"/>
  <c r="BD38" i="217"/>
  <c r="BC38" i="217"/>
  <c r="BB38" i="217"/>
  <c r="BA38" i="217"/>
  <c r="AZ38" i="217"/>
  <c r="AY38" i="217"/>
  <c r="AX38" i="217"/>
  <c r="AW38" i="217"/>
  <c r="AV38" i="217"/>
  <c r="AU38" i="217"/>
  <c r="AT38" i="217"/>
  <c r="AS38" i="217"/>
  <c r="AR38" i="217"/>
  <c r="AQ38" i="217"/>
  <c r="AP38" i="217"/>
  <c r="AO38" i="217"/>
  <c r="AN38" i="217"/>
  <c r="AM38" i="217"/>
  <c r="AL38" i="217"/>
  <c r="AK38" i="217"/>
  <c r="AJ38" i="217"/>
  <c r="AI38" i="217"/>
  <c r="AH38" i="217"/>
  <c r="AG38" i="217"/>
  <c r="AF38" i="217"/>
  <c r="AE38" i="217"/>
  <c r="AD38" i="217"/>
  <c r="AC38" i="217"/>
  <c r="AB38" i="217"/>
  <c r="AA38" i="217"/>
  <c r="BF38" i="217" s="1"/>
  <c r="BH38" i="217" s="1"/>
  <c r="L38" i="217"/>
  <c r="J38" i="217"/>
  <c r="BE36" i="217"/>
  <c r="BD36" i="217"/>
  <c r="BC36" i="217"/>
  <c r="BB36" i="217"/>
  <c r="BA36" i="217"/>
  <c r="AZ36" i="217"/>
  <c r="AY36" i="217"/>
  <c r="AX36" i="217"/>
  <c r="AW36" i="217"/>
  <c r="AV36" i="217"/>
  <c r="AU36" i="217"/>
  <c r="AT36" i="217"/>
  <c r="AS36" i="217"/>
  <c r="AR36" i="217"/>
  <c r="AQ36" i="217"/>
  <c r="AP36" i="217"/>
  <c r="AO36" i="217"/>
  <c r="AN36" i="217"/>
  <c r="AM36" i="217"/>
  <c r="AL36" i="217"/>
  <c r="AK36" i="217"/>
  <c r="AJ36" i="217"/>
  <c r="AI36" i="217"/>
  <c r="AH36" i="217"/>
  <c r="AG36" i="217"/>
  <c r="AF36" i="217"/>
  <c r="AE36" i="217"/>
  <c r="AD36" i="217"/>
  <c r="AC36" i="217"/>
  <c r="AB36" i="217"/>
  <c r="AA36" i="217"/>
  <c r="L36" i="217"/>
  <c r="J36" i="217"/>
  <c r="BE34" i="217"/>
  <c r="BD34" i="217"/>
  <c r="BC34" i="217"/>
  <c r="BB34" i="217"/>
  <c r="BA34" i="217"/>
  <c r="AZ34" i="217"/>
  <c r="AY34" i="217"/>
  <c r="AX34" i="217"/>
  <c r="AW34" i="217"/>
  <c r="AV34" i="217"/>
  <c r="AU34" i="217"/>
  <c r="AT34" i="217"/>
  <c r="AS34" i="217"/>
  <c r="AR34" i="217"/>
  <c r="AQ34" i="217"/>
  <c r="AP34" i="217"/>
  <c r="AO34" i="217"/>
  <c r="AN34" i="217"/>
  <c r="AM34" i="217"/>
  <c r="AL34" i="217"/>
  <c r="AK34" i="217"/>
  <c r="AJ34" i="217"/>
  <c r="AI34" i="217"/>
  <c r="AH34" i="217"/>
  <c r="AG34" i="217"/>
  <c r="AF34" i="217"/>
  <c r="AE34" i="217"/>
  <c r="AD34" i="217"/>
  <c r="AC34" i="217"/>
  <c r="AB34" i="217"/>
  <c r="AA34" i="217"/>
  <c r="L34" i="217"/>
  <c r="J34" i="217"/>
  <c r="BE32" i="217"/>
  <c r="BD32" i="217"/>
  <c r="BC32" i="217"/>
  <c r="BB32" i="217"/>
  <c r="BA32" i="217"/>
  <c r="AZ32" i="217"/>
  <c r="AY32" i="217"/>
  <c r="AX32" i="217"/>
  <c r="AW32" i="217"/>
  <c r="AV32" i="217"/>
  <c r="AU32" i="217"/>
  <c r="AT32" i="217"/>
  <c r="AS32" i="217"/>
  <c r="AR32" i="217"/>
  <c r="AQ32" i="217"/>
  <c r="AP32" i="217"/>
  <c r="AO32" i="217"/>
  <c r="AN32" i="217"/>
  <c r="AM32" i="217"/>
  <c r="AL32" i="217"/>
  <c r="AK32" i="217"/>
  <c r="AJ32" i="217"/>
  <c r="AI32" i="217"/>
  <c r="AH32" i="217"/>
  <c r="AG32" i="217"/>
  <c r="AF32" i="217"/>
  <c r="AE32" i="217"/>
  <c r="AD32" i="217"/>
  <c r="AC32" i="217"/>
  <c r="AB32" i="217"/>
  <c r="AA32" i="217"/>
  <c r="L32" i="217"/>
  <c r="J32" i="217"/>
  <c r="BE30" i="217"/>
  <c r="BD30" i="217"/>
  <c r="BC30" i="217"/>
  <c r="BB30" i="217"/>
  <c r="BA30" i="217"/>
  <c r="AZ30" i="217"/>
  <c r="AY30" i="217"/>
  <c r="AX30" i="217"/>
  <c r="AW30" i="217"/>
  <c r="AV30" i="217"/>
  <c r="AU30" i="217"/>
  <c r="AT30" i="217"/>
  <c r="AS30" i="217"/>
  <c r="AR30" i="217"/>
  <c r="AQ30" i="217"/>
  <c r="AP30" i="217"/>
  <c r="AO30" i="217"/>
  <c r="AN30" i="217"/>
  <c r="AM30" i="217"/>
  <c r="AL30" i="217"/>
  <c r="AK30" i="217"/>
  <c r="AJ30" i="217"/>
  <c r="AI30" i="217"/>
  <c r="AH30" i="217"/>
  <c r="AG30" i="217"/>
  <c r="AF30" i="217"/>
  <c r="AE30" i="217"/>
  <c r="AD30" i="217"/>
  <c r="AC30" i="217"/>
  <c r="AB30" i="217"/>
  <c r="AA30" i="217"/>
  <c r="L30" i="217"/>
  <c r="J30" i="217"/>
  <c r="BE28" i="217"/>
  <c r="BD28" i="217"/>
  <c r="BC28" i="217"/>
  <c r="BB28" i="217"/>
  <c r="BA28" i="217"/>
  <c r="AZ28" i="217"/>
  <c r="AY28" i="217"/>
  <c r="AX28" i="217"/>
  <c r="AW28" i="217"/>
  <c r="AV28" i="217"/>
  <c r="AU28" i="217"/>
  <c r="AT28" i="217"/>
  <c r="AS28" i="217"/>
  <c r="AR28" i="217"/>
  <c r="AQ28" i="217"/>
  <c r="AP28" i="217"/>
  <c r="AO28" i="217"/>
  <c r="AN28" i="217"/>
  <c r="AM28" i="217"/>
  <c r="AL28" i="217"/>
  <c r="AK28" i="217"/>
  <c r="AJ28" i="217"/>
  <c r="AI28" i="217"/>
  <c r="AH28" i="217"/>
  <c r="AG28" i="217"/>
  <c r="AF28" i="217"/>
  <c r="AE28" i="217"/>
  <c r="AD28" i="217"/>
  <c r="AC28" i="217"/>
  <c r="AB28" i="217"/>
  <c r="AA28" i="217"/>
  <c r="L28" i="217"/>
  <c r="J28" i="217"/>
  <c r="BE26" i="217"/>
  <c r="BD26" i="217"/>
  <c r="BC26" i="217"/>
  <c r="BB26" i="217"/>
  <c r="BA26" i="217"/>
  <c r="AZ26" i="217"/>
  <c r="AY26" i="217"/>
  <c r="AX26" i="217"/>
  <c r="AW26" i="217"/>
  <c r="AV26" i="217"/>
  <c r="AU26" i="217"/>
  <c r="AT26" i="217"/>
  <c r="AS26" i="217"/>
  <c r="AR26" i="217"/>
  <c r="AQ26" i="217"/>
  <c r="AP26" i="217"/>
  <c r="AO26" i="217"/>
  <c r="AN26" i="217"/>
  <c r="AM26" i="217"/>
  <c r="AL26" i="217"/>
  <c r="AK26" i="217"/>
  <c r="AJ26" i="217"/>
  <c r="AI26" i="217"/>
  <c r="AH26" i="217"/>
  <c r="AG26" i="217"/>
  <c r="AF26" i="217"/>
  <c r="AE26" i="217"/>
  <c r="AD26" i="217"/>
  <c r="AC26" i="217"/>
  <c r="AB26" i="217"/>
  <c r="AA26" i="217"/>
  <c r="L26" i="217"/>
  <c r="J26" i="217"/>
  <c r="BE24" i="217"/>
  <c r="BD24" i="217"/>
  <c r="BC24" i="217"/>
  <c r="BB24" i="217"/>
  <c r="BA24" i="217"/>
  <c r="AZ24" i="217"/>
  <c r="AY24" i="217"/>
  <c r="AX24" i="217"/>
  <c r="AW24" i="217"/>
  <c r="AV24" i="217"/>
  <c r="AU24" i="217"/>
  <c r="AT24" i="217"/>
  <c r="AS24" i="217"/>
  <c r="AR24" i="217"/>
  <c r="AQ24" i="217"/>
  <c r="AP24" i="217"/>
  <c r="AO24" i="217"/>
  <c r="AN24" i="217"/>
  <c r="AM24" i="217"/>
  <c r="AL24" i="217"/>
  <c r="AK24" i="217"/>
  <c r="AJ24" i="217"/>
  <c r="AI24" i="217"/>
  <c r="AH24" i="217"/>
  <c r="AG24" i="217"/>
  <c r="AF24" i="217"/>
  <c r="AE24" i="217"/>
  <c r="AD24" i="217"/>
  <c r="AC24" i="217"/>
  <c r="AB24" i="217"/>
  <c r="AA24" i="217"/>
  <c r="L24" i="217"/>
  <c r="J24" i="217"/>
  <c r="BE22" i="217"/>
  <c r="BD22" i="217"/>
  <c r="BC22" i="217"/>
  <c r="BB22" i="217"/>
  <c r="BA22" i="217"/>
  <c r="AZ22" i="217"/>
  <c r="AY22" i="217"/>
  <c r="AX22" i="217"/>
  <c r="AW22" i="217"/>
  <c r="AV22" i="217"/>
  <c r="AU22" i="217"/>
  <c r="AT22" i="217"/>
  <c r="AS22" i="217"/>
  <c r="AR22" i="217"/>
  <c r="AQ22" i="217"/>
  <c r="AP22" i="217"/>
  <c r="AO22" i="217"/>
  <c r="AN22" i="217"/>
  <c r="AM22" i="217"/>
  <c r="AL22" i="217"/>
  <c r="AK22" i="217"/>
  <c r="AJ22" i="217"/>
  <c r="AI22" i="217"/>
  <c r="AH22" i="217"/>
  <c r="AG22" i="217"/>
  <c r="AF22" i="217"/>
  <c r="AE22" i="217"/>
  <c r="AD22" i="217"/>
  <c r="AC22" i="217"/>
  <c r="AB22" i="217"/>
  <c r="AA22" i="217"/>
  <c r="BF22" i="217" s="1"/>
  <c r="BH22" i="217" s="1"/>
  <c r="L22" i="217"/>
  <c r="J22" i="217"/>
  <c r="BE20" i="217"/>
  <c r="BD20" i="217"/>
  <c r="BC20" i="217"/>
  <c r="BB20" i="217"/>
  <c r="BA20" i="217"/>
  <c r="AZ20" i="217"/>
  <c r="AY20" i="217"/>
  <c r="AX20" i="217"/>
  <c r="AW20" i="217"/>
  <c r="AV20" i="217"/>
  <c r="AU20" i="217"/>
  <c r="AT20" i="217"/>
  <c r="AS20" i="217"/>
  <c r="AR20" i="217"/>
  <c r="AQ20" i="217"/>
  <c r="AP20" i="217"/>
  <c r="AO20" i="217"/>
  <c r="AN20" i="217"/>
  <c r="AM20" i="217"/>
  <c r="AL20" i="217"/>
  <c r="AK20" i="217"/>
  <c r="AJ20" i="217"/>
  <c r="AI20" i="217"/>
  <c r="AH20" i="217"/>
  <c r="AG20" i="217"/>
  <c r="AF20" i="217"/>
  <c r="AE20" i="217"/>
  <c r="AD20" i="217"/>
  <c r="AC20" i="217"/>
  <c r="AB20" i="217"/>
  <c r="AA20" i="217"/>
  <c r="L20" i="217"/>
  <c r="J20" i="217"/>
  <c r="BE18" i="217"/>
  <c r="BD18" i="217"/>
  <c r="BC18" i="217"/>
  <c r="BB18" i="217"/>
  <c r="BA18" i="217"/>
  <c r="AZ18" i="217"/>
  <c r="AY18" i="217"/>
  <c r="AX18" i="217"/>
  <c r="AW18" i="217"/>
  <c r="AV18" i="217"/>
  <c r="AU18" i="217"/>
  <c r="AT18" i="217"/>
  <c r="AS18" i="217"/>
  <c r="AR18" i="217"/>
  <c r="AQ18" i="217"/>
  <c r="AP18" i="217"/>
  <c r="AO18" i="217"/>
  <c r="AN18" i="217"/>
  <c r="AM18" i="217"/>
  <c r="AL18" i="217"/>
  <c r="AK18" i="217"/>
  <c r="AJ18" i="217"/>
  <c r="AI18" i="217"/>
  <c r="AH18" i="217"/>
  <c r="AG18" i="217"/>
  <c r="AF18" i="217"/>
  <c r="AE18" i="217"/>
  <c r="AD18" i="217"/>
  <c r="AC18" i="217"/>
  <c r="AB18" i="217"/>
  <c r="AA18" i="217"/>
  <c r="L18" i="217"/>
  <c r="J18" i="217"/>
  <c r="AI85" i="217" s="1"/>
  <c r="B17" i="217"/>
  <c r="B19" i="217" s="1"/>
  <c r="B21" i="217" s="1"/>
  <c r="B23" i="217" s="1"/>
  <c r="B25" i="217" s="1"/>
  <c r="B27" i="217" s="1"/>
  <c r="B29" i="217" s="1"/>
  <c r="B31" i="217" s="1"/>
  <c r="B33" i="217" s="1"/>
  <c r="B35" i="217" s="1"/>
  <c r="B37" i="217" s="1"/>
  <c r="B39" i="217" s="1"/>
  <c r="B41" i="217" s="1"/>
  <c r="B43" i="217" s="1"/>
  <c r="B45" i="217" s="1"/>
  <c r="B47" i="217" s="1"/>
  <c r="B49" i="217" s="1"/>
  <c r="B51" i="217" s="1"/>
  <c r="B53" i="217" s="1"/>
  <c r="B55" i="217" s="1"/>
  <c r="B57" i="217" s="1"/>
  <c r="B59" i="217" s="1"/>
  <c r="B61" i="217" s="1"/>
  <c r="B63" i="217" s="1"/>
  <c r="B65" i="217" s="1"/>
  <c r="B67" i="217" s="1"/>
  <c r="B69" i="217" s="1"/>
  <c r="B71" i="217" s="1"/>
  <c r="B73" i="217" s="1"/>
  <c r="B75" i="217" s="1"/>
  <c r="BE14" i="217"/>
  <c r="BE15" i="217" s="1"/>
  <c r="BE16" i="217" s="1"/>
  <c r="BD14" i="217"/>
  <c r="BD15" i="217" s="1"/>
  <c r="BD16" i="217" s="1"/>
  <c r="BC14" i="217"/>
  <c r="BC15" i="217" s="1"/>
  <c r="BC16" i="217" s="1"/>
  <c r="BF12" i="217"/>
  <c r="AJ2" i="217"/>
  <c r="BA15" i="217" s="1"/>
  <c r="BA16" i="217" s="1"/>
  <c r="BF170" i="220" l="1"/>
  <c r="BH170" i="220" s="1"/>
  <c r="BF186" i="220"/>
  <c r="BH186" i="220" s="1"/>
  <c r="BF202" i="220"/>
  <c r="BH202" i="220" s="1"/>
  <c r="BF26" i="217"/>
  <c r="BH26" i="217" s="1"/>
  <c r="BF42" i="217"/>
  <c r="BH42" i="217" s="1"/>
  <c r="BF58" i="217"/>
  <c r="BH58" i="217" s="1"/>
  <c r="BF72" i="217"/>
  <c r="BH72" i="217" s="1"/>
  <c r="BB34" i="219"/>
  <c r="BD34" i="219" s="1"/>
  <c r="BB50" i="219"/>
  <c r="BD50" i="219" s="1"/>
  <c r="BB66" i="219"/>
  <c r="BD66" i="219" s="1"/>
  <c r="BB82" i="219"/>
  <c r="BD82" i="219" s="1"/>
  <c r="BB98" i="219"/>
  <c r="BD98" i="219" s="1"/>
  <c r="BB114" i="219"/>
  <c r="BD114" i="219" s="1"/>
  <c r="BB130" i="219"/>
  <c r="BD130" i="219" s="1"/>
  <c r="BB146" i="219"/>
  <c r="BD146" i="219" s="1"/>
  <c r="BB162" i="219"/>
  <c r="BD162" i="219" s="1"/>
  <c r="BB178" i="219"/>
  <c r="BD178" i="219" s="1"/>
  <c r="BB194" i="219"/>
  <c r="BD194" i="219" s="1"/>
  <c r="BB210" i="219"/>
  <c r="BD210" i="219" s="1"/>
  <c r="BF28" i="220"/>
  <c r="BH28" i="220" s="1"/>
  <c r="BF44" i="220"/>
  <c r="BH44" i="220" s="1"/>
  <c r="BF60" i="220"/>
  <c r="BH60" i="220" s="1"/>
  <c r="BF76" i="220"/>
  <c r="BH76" i="220" s="1"/>
  <c r="BF92" i="220"/>
  <c r="BH92" i="220" s="1"/>
  <c r="BF108" i="220"/>
  <c r="BH108" i="220" s="1"/>
  <c r="BF124" i="220"/>
  <c r="BH124" i="220" s="1"/>
  <c r="BF140" i="220"/>
  <c r="BH140" i="220" s="1"/>
  <c r="BF156" i="220"/>
  <c r="BH156" i="220" s="1"/>
  <c r="AE90" i="217"/>
  <c r="BF174" i="220"/>
  <c r="BH174" i="220" s="1"/>
  <c r="BF190" i="220"/>
  <c r="BH190" i="220" s="1"/>
  <c r="BF206" i="220"/>
  <c r="BH206" i="220" s="1"/>
  <c r="BF30" i="217"/>
  <c r="BH30" i="217" s="1"/>
  <c r="BF46" i="217"/>
  <c r="BH46" i="217" s="1"/>
  <c r="BF62" i="217"/>
  <c r="BH62" i="217" s="1"/>
  <c r="BB22" i="219"/>
  <c r="BD22" i="219" s="1"/>
  <c r="BB38" i="219"/>
  <c r="BD38" i="219" s="1"/>
  <c r="BB54" i="219"/>
  <c r="BD54" i="219" s="1"/>
  <c r="BB70" i="219"/>
  <c r="BD70" i="219" s="1"/>
  <c r="BB86" i="219"/>
  <c r="BD86" i="219" s="1"/>
  <c r="BB102" i="219"/>
  <c r="BD102" i="219" s="1"/>
  <c r="BB118" i="219"/>
  <c r="BD118" i="219" s="1"/>
  <c r="BB134" i="219"/>
  <c r="BD134" i="219" s="1"/>
  <c r="BB150" i="219"/>
  <c r="BD150" i="219" s="1"/>
  <c r="BB166" i="219"/>
  <c r="BD166" i="219" s="1"/>
  <c r="BB182" i="219"/>
  <c r="BD182" i="219" s="1"/>
  <c r="BB198" i="219"/>
  <c r="BD198" i="219" s="1"/>
  <c r="BB214" i="219"/>
  <c r="BD214" i="219" s="1"/>
  <c r="BF32" i="220"/>
  <c r="BH32" i="220" s="1"/>
  <c r="BF48" i="220"/>
  <c r="BH48" i="220" s="1"/>
  <c r="BF64" i="220"/>
  <c r="BH64" i="220" s="1"/>
  <c r="BF80" i="220"/>
  <c r="BH80" i="220" s="1"/>
  <c r="BF96" i="220"/>
  <c r="BH96" i="220" s="1"/>
  <c r="BF112" i="220"/>
  <c r="BH112" i="220" s="1"/>
  <c r="BF128" i="220"/>
  <c r="BH128" i="220" s="1"/>
  <c r="BF144" i="220"/>
  <c r="BH144" i="220" s="1"/>
  <c r="BF160" i="220"/>
  <c r="BH160" i="220" s="1"/>
  <c r="BF162" i="220"/>
  <c r="BH162" i="220" s="1"/>
  <c r="BF178" i="220"/>
  <c r="BH178" i="220" s="1"/>
  <c r="BF194" i="220"/>
  <c r="BH194" i="220" s="1"/>
  <c r="BF210" i="220"/>
  <c r="BH210" i="220" s="1"/>
  <c r="BF18" i="217"/>
  <c r="BH18" i="217" s="1"/>
  <c r="BF34" i="217"/>
  <c r="BH34" i="217" s="1"/>
  <c r="BF50" i="217"/>
  <c r="BH50" i="217" s="1"/>
  <c r="AI82" i="217" s="1"/>
  <c r="BF64" i="217"/>
  <c r="BH64" i="217" s="1"/>
  <c r="BB26" i="219"/>
  <c r="BD26" i="219" s="1"/>
  <c r="BB42" i="219"/>
  <c r="BD42" i="219" s="1"/>
  <c r="BB58" i="219"/>
  <c r="BD58" i="219" s="1"/>
  <c r="BB74" i="219"/>
  <c r="BD74" i="219" s="1"/>
  <c r="BB90" i="219"/>
  <c r="BD90" i="219" s="1"/>
  <c r="BB106" i="219"/>
  <c r="BD106" i="219" s="1"/>
  <c r="BB122" i="219"/>
  <c r="BD122" i="219" s="1"/>
  <c r="BB138" i="219"/>
  <c r="BD138" i="219" s="1"/>
  <c r="BB154" i="219"/>
  <c r="BD154" i="219" s="1"/>
  <c r="BB170" i="219"/>
  <c r="BD170" i="219" s="1"/>
  <c r="BB186" i="219"/>
  <c r="BD186" i="219" s="1"/>
  <c r="BB202" i="219"/>
  <c r="BD202" i="219" s="1"/>
  <c r="BF20" i="220"/>
  <c r="BH20" i="220" s="1"/>
  <c r="BF36" i="220"/>
  <c r="BH36" i="220" s="1"/>
  <c r="BF52" i="220"/>
  <c r="BH52" i="220" s="1"/>
  <c r="BF68" i="220"/>
  <c r="BH68" i="220" s="1"/>
  <c r="BF84" i="220"/>
  <c r="BH84" i="220" s="1"/>
  <c r="BF100" i="220"/>
  <c r="BH100" i="220" s="1"/>
  <c r="BF116" i="220"/>
  <c r="BH116" i="220" s="1"/>
  <c r="BF132" i="220"/>
  <c r="BH132" i="220" s="1"/>
  <c r="BF148" i="220"/>
  <c r="BH148" i="220" s="1"/>
  <c r="BF166" i="220"/>
  <c r="BH166" i="220" s="1"/>
  <c r="BF182" i="220"/>
  <c r="BH182" i="220" s="1"/>
  <c r="BF198" i="220"/>
  <c r="BH198" i="220" s="1"/>
  <c r="BF214" i="220"/>
  <c r="BH214" i="220" s="1"/>
  <c r="AQ15" i="219"/>
  <c r="AQ16" i="219" s="1"/>
  <c r="AU15" i="219"/>
  <c r="AU16" i="219" s="1"/>
  <c r="AM15" i="219"/>
  <c r="AM16" i="219" s="1"/>
  <c r="AE15" i="219"/>
  <c r="AE16" i="219" s="1"/>
  <c r="W15" i="219"/>
  <c r="W16" i="219" s="1"/>
  <c r="BF76" i="217"/>
  <c r="BH76" i="217" s="1"/>
  <c r="AE91" i="217"/>
  <c r="L44" i="218"/>
  <c r="AA15" i="219"/>
  <c r="AA16" i="219" s="1"/>
  <c r="AI15" i="219"/>
  <c r="AI16" i="219" s="1"/>
  <c r="BB18" i="219"/>
  <c r="BD18" i="219" s="1"/>
  <c r="BB20" i="219"/>
  <c r="BD20" i="219" s="1"/>
  <c r="BB24" i="219"/>
  <c r="BD24" i="219" s="1"/>
  <c r="BB28" i="219"/>
  <c r="BD28" i="219" s="1"/>
  <c r="BB32" i="219"/>
  <c r="BD32" i="219" s="1"/>
  <c r="BB36" i="219"/>
  <c r="BD36" i="219" s="1"/>
  <c r="BB40" i="219"/>
  <c r="BD40" i="219" s="1"/>
  <c r="BB44" i="219"/>
  <c r="BD44" i="219" s="1"/>
  <c r="BB48" i="219"/>
  <c r="BD48" i="219" s="1"/>
  <c r="BB52" i="219"/>
  <c r="BD52" i="219" s="1"/>
  <c r="BB56" i="219"/>
  <c r="BD56" i="219" s="1"/>
  <c r="BB60" i="219"/>
  <c r="BD60" i="219" s="1"/>
  <c r="BB64" i="219"/>
  <c r="BD64" i="219" s="1"/>
  <c r="BB68" i="219"/>
  <c r="BD68" i="219" s="1"/>
  <c r="BB72" i="219"/>
  <c r="BD72" i="219" s="1"/>
  <c r="BB76" i="219"/>
  <c r="BD76" i="219" s="1"/>
  <c r="BB80" i="219"/>
  <c r="BD80" i="219" s="1"/>
  <c r="BB84" i="219"/>
  <c r="BD84" i="219" s="1"/>
  <c r="AB15" i="217"/>
  <c r="AB16" i="217" s="1"/>
  <c r="AF15" i="217"/>
  <c r="AF16" i="217" s="1"/>
  <c r="AJ15" i="217"/>
  <c r="AJ16" i="217" s="1"/>
  <c r="AN15" i="217"/>
  <c r="AN16" i="217" s="1"/>
  <c r="AR15" i="217"/>
  <c r="AR16" i="217" s="1"/>
  <c r="AV15" i="217"/>
  <c r="AV16" i="217" s="1"/>
  <c r="AZ15" i="217"/>
  <c r="AZ16" i="217" s="1"/>
  <c r="BI8" i="217"/>
  <c r="AD15" i="217"/>
  <c r="AD16" i="217" s="1"/>
  <c r="AH15" i="217"/>
  <c r="AH16" i="217" s="1"/>
  <c r="AL15" i="217"/>
  <c r="AL16" i="217" s="1"/>
  <c r="AP15" i="217"/>
  <c r="AP16" i="217" s="1"/>
  <c r="AT15" i="217"/>
  <c r="AT16" i="217" s="1"/>
  <c r="AX15" i="217"/>
  <c r="AX16" i="217" s="1"/>
  <c r="BB15" i="217"/>
  <c r="BB16" i="217" s="1"/>
  <c r="BF20" i="217"/>
  <c r="BH20" i="217" s="1"/>
  <c r="BF24" i="217"/>
  <c r="BH24" i="217" s="1"/>
  <c r="BF28" i="217"/>
  <c r="BH28" i="217" s="1"/>
  <c r="BF32" i="217"/>
  <c r="BH32" i="217" s="1"/>
  <c r="BF36" i="217"/>
  <c r="BH36" i="217" s="1"/>
  <c r="BF40" i="217"/>
  <c r="BH40" i="217" s="1"/>
  <c r="BF44" i="217"/>
  <c r="BH44" i="217" s="1"/>
  <c r="BF48" i="217"/>
  <c r="BH48" i="217" s="1"/>
  <c r="BF52" i="217"/>
  <c r="BH52" i="217" s="1"/>
  <c r="BF56" i="217"/>
  <c r="BH56" i="217" s="1"/>
  <c r="BF60" i="217"/>
  <c r="BH60" i="217" s="1"/>
  <c r="BF66" i="217"/>
  <c r="BH66" i="217" s="1"/>
  <c r="BF70" i="217"/>
  <c r="BH70" i="217" s="1"/>
  <c r="BF74" i="217"/>
  <c r="BH74" i="217" s="1"/>
  <c r="Y96" i="217"/>
  <c r="AU82" i="217" s="1"/>
  <c r="O224" i="219"/>
  <c r="M222" i="219"/>
  <c r="O225" i="219"/>
  <c r="O223" i="219"/>
  <c r="AB15" i="220"/>
  <c r="AB16" i="220" s="1"/>
  <c r="AF15" i="220"/>
  <c r="AF16" i="220" s="1"/>
  <c r="AJ15" i="220"/>
  <c r="AJ16" i="220" s="1"/>
  <c r="AN15" i="220"/>
  <c r="AN16" i="220" s="1"/>
  <c r="AR15" i="220"/>
  <c r="AR16" i="220" s="1"/>
  <c r="AV15" i="220"/>
  <c r="AV16" i="220" s="1"/>
  <c r="AZ15" i="220"/>
  <c r="AZ16" i="220" s="1"/>
  <c r="BF164" i="220"/>
  <c r="BH164" i="220" s="1"/>
  <c r="BF168" i="220"/>
  <c r="BH168" i="220" s="1"/>
  <c r="BF172" i="220"/>
  <c r="BH172" i="220" s="1"/>
  <c r="BF176" i="220"/>
  <c r="BH176" i="220" s="1"/>
  <c r="BF180" i="220"/>
  <c r="BH180" i="220" s="1"/>
  <c r="BF184" i="220"/>
  <c r="BH184" i="220" s="1"/>
  <c r="BF188" i="220"/>
  <c r="BH188" i="220" s="1"/>
  <c r="BF192" i="220"/>
  <c r="BH192" i="220" s="1"/>
  <c r="BF196" i="220"/>
  <c r="BH196" i="220" s="1"/>
  <c r="BF200" i="220"/>
  <c r="BH200" i="220" s="1"/>
  <c r="BF204" i="220"/>
  <c r="BH204" i="220" s="1"/>
  <c r="BF208" i="220"/>
  <c r="BH208" i="220" s="1"/>
  <c r="BF212" i="220"/>
  <c r="BH212" i="220" s="1"/>
  <c r="BF216" i="220"/>
  <c r="BH216" i="220" s="1"/>
  <c r="Y231" i="220"/>
  <c r="T236" i="220" s="1"/>
  <c r="AE230" i="220"/>
  <c r="L41" i="221"/>
  <c r="BB88" i="219"/>
  <c r="BD88" i="219" s="1"/>
  <c r="BB92" i="219"/>
  <c r="BD92" i="219" s="1"/>
  <c r="BB96" i="219"/>
  <c r="BD96" i="219" s="1"/>
  <c r="BB100" i="219"/>
  <c r="BD100" i="219" s="1"/>
  <c r="BB104" i="219"/>
  <c r="BD104" i="219" s="1"/>
  <c r="BB108" i="219"/>
  <c r="BD108" i="219" s="1"/>
  <c r="BB112" i="219"/>
  <c r="BD112" i="219" s="1"/>
  <c r="BB116" i="219"/>
  <c r="BD116" i="219" s="1"/>
  <c r="BB120" i="219"/>
  <c r="BD120" i="219" s="1"/>
  <c r="BB124" i="219"/>
  <c r="BD124" i="219" s="1"/>
  <c r="BB128" i="219"/>
  <c r="BD128" i="219" s="1"/>
  <c r="BB132" i="219"/>
  <c r="BD132" i="219" s="1"/>
  <c r="BB136" i="219"/>
  <c r="BD136" i="219" s="1"/>
  <c r="BB140" i="219"/>
  <c r="BD140" i="219" s="1"/>
  <c r="BB144" i="219"/>
  <c r="BD144" i="219" s="1"/>
  <c r="BB148" i="219"/>
  <c r="BD148" i="219" s="1"/>
  <c r="BB152" i="219"/>
  <c r="BD152" i="219" s="1"/>
  <c r="BB156" i="219"/>
  <c r="BD156" i="219" s="1"/>
  <c r="BB160" i="219"/>
  <c r="BD160" i="219" s="1"/>
  <c r="BB164" i="219"/>
  <c r="BD164" i="219" s="1"/>
  <c r="BB168" i="219"/>
  <c r="BD168" i="219" s="1"/>
  <c r="BB172" i="219"/>
  <c r="BD172" i="219" s="1"/>
  <c r="BB176" i="219"/>
  <c r="BD176" i="219" s="1"/>
  <c r="BB180" i="219"/>
  <c r="BD180" i="219" s="1"/>
  <c r="BB184" i="219"/>
  <c r="BD184" i="219" s="1"/>
  <c r="BB188" i="219"/>
  <c r="BD188" i="219" s="1"/>
  <c r="BB192" i="219"/>
  <c r="BD192" i="219" s="1"/>
  <c r="BB196" i="219"/>
  <c r="BD196" i="219" s="1"/>
  <c r="BB200" i="219"/>
  <c r="BD200" i="219" s="1"/>
  <c r="BB204" i="219"/>
  <c r="BD204" i="219" s="1"/>
  <c r="BB208" i="219"/>
  <c r="BD208" i="219" s="1"/>
  <c r="BB212" i="219"/>
  <c r="BD212" i="219" s="1"/>
  <c r="BB216" i="219"/>
  <c r="BD216" i="219" s="1"/>
  <c r="BI8" i="220"/>
  <c r="AD15" i="220"/>
  <c r="AD16" i="220" s="1"/>
  <c r="AH15" i="220"/>
  <c r="AH16" i="220" s="1"/>
  <c r="AL15" i="220"/>
  <c r="AL16" i="220" s="1"/>
  <c r="AP15" i="220"/>
  <c r="AP16" i="220" s="1"/>
  <c r="AT15" i="220"/>
  <c r="AT16" i="220" s="1"/>
  <c r="AX15" i="220"/>
  <c r="AX16" i="220" s="1"/>
  <c r="BB15" i="220"/>
  <c r="BB16" i="220" s="1"/>
  <c r="BF18" i="220"/>
  <c r="BH18" i="220" s="1"/>
  <c r="BF22" i="220"/>
  <c r="BH22" i="220" s="1"/>
  <c r="BF26" i="220"/>
  <c r="BH26" i="220" s="1"/>
  <c r="BF30" i="220"/>
  <c r="BH30" i="220" s="1"/>
  <c r="BF34" i="220"/>
  <c r="BH34" i="220" s="1"/>
  <c r="BF38" i="220"/>
  <c r="BH38" i="220" s="1"/>
  <c r="BF42" i="220"/>
  <c r="BH42" i="220" s="1"/>
  <c r="BF46" i="220"/>
  <c r="BH46" i="220" s="1"/>
  <c r="BF50" i="220"/>
  <c r="BH50" i="220" s="1"/>
  <c r="BF54" i="220"/>
  <c r="BH54" i="220" s="1"/>
  <c r="BF56" i="220"/>
  <c r="BH56" i="220" s="1"/>
  <c r="BF58" i="220"/>
  <c r="BH58" i="220" s="1"/>
  <c r="BF62" i="220"/>
  <c r="BH62" i="220" s="1"/>
  <c r="BF66" i="220"/>
  <c r="BH66" i="220" s="1"/>
  <c r="BF70" i="220"/>
  <c r="BH70" i="220" s="1"/>
  <c r="BF74" i="220"/>
  <c r="BH74" i="220" s="1"/>
  <c r="BF78" i="220"/>
  <c r="BH78" i="220" s="1"/>
  <c r="BF82" i="220"/>
  <c r="BH82" i="220" s="1"/>
  <c r="BF86" i="220"/>
  <c r="BH86" i="220" s="1"/>
  <c r="BF90" i="220"/>
  <c r="BH90" i="220" s="1"/>
  <c r="BF94" i="220"/>
  <c r="BH94" i="220" s="1"/>
  <c r="BF98" i="220"/>
  <c r="BH98" i="220" s="1"/>
  <c r="BF102" i="220"/>
  <c r="BH102" i="220" s="1"/>
  <c r="BF106" i="220"/>
  <c r="BH106" i="220" s="1"/>
  <c r="BF110" i="220"/>
  <c r="BH110" i="220" s="1"/>
  <c r="BF114" i="220"/>
  <c r="BH114" i="220" s="1"/>
  <c r="BF118" i="220"/>
  <c r="BH118" i="220" s="1"/>
  <c r="BF122" i="220"/>
  <c r="BH122" i="220" s="1"/>
  <c r="BF126" i="220"/>
  <c r="BH126" i="220" s="1"/>
  <c r="BF130" i="220"/>
  <c r="BH130" i="220" s="1"/>
  <c r="BF134" i="220"/>
  <c r="BH134" i="220" s="1"/>
  <c r="BF138" i="220"/>
  <c r="BH138" i="220" s="1"/>
  <c r="BF142" i="220"/>
  <c r="BH142" i="220" s="1"/>
  <c r="BF146" i="220"/>
  <c r="BH146" i="220" s="1"/>
  <c r="BF150" i="220"/>
  <c r="BH150" i="220" s="1"/>
  <c r="BF154" i="220"/>
  <c r="BH154" i="220" s="1"/>
  <c r="BF158" i="220"/>
  <c r="BH158" i="220" s="1"/>
  <c r="AE231" i="220"/>
  <c r="AO231" i="220" s="1"/>
  <c r="AJ236" i="220" s="1"/>
  <c r="L44" i="221"/>
  <c r="AI83" i="217"/>
  <c r="AF231" i="219"/>
  <c r="AA230" i="219"/>
  <c r="AA231" i="219"/>
  <c r="AK231" i="219" s="1"/>
  <c r="AF236" i="219" s="1"/>
  <c r="AF230" i="219"/>
  <c r="AG225" i="220"/>
  <c r="Q225" i="220"/>
  <c r="AG224" i="220"/>
  <c r="Q224" i="220"/>
  <c r="AG223" i="220"/>
  <c r="Q223" i="220"/>
  <c r="AI222" i="220"/>
  <c r="S222" i="220"/>
  <c r="AI225" i="220"/>
  <c r="S225" i="220"/>
  <c r="AI224" i="220"/>
  <c r="S224" i="220"/>
  <c r="AI223" i="220"/>
  <c r="S223" i="220"/>
  <c r="AG222" i="220"/>
  <c r="Q222" i="220"/>
  <c r="Q226" i="220" s="1"/>
  <c r="AG85" i="217"/>
  <c r="Q85" i="217"/>
  <c r="AG84" i="217"/>
  <c r="Q84" i="217"/>
  <c r="AG83" i="217"/>
  <c r="Q83" i="217"/>
  <c r="S82" i="217"/>
  <c r="AI84" i="217"/>
  <c r="AA15" i="217"/>
  <c r="AA16" i="217" s="1"/>
  <c r="AC15" i="217"/>
  <c r="AC16" i="217" s="1"/>
  <c r="AE15" i="217"/>
  <c r="AE16" i="217" s="1"/>
  <c r="AG15" i="217"/>
  <c r="AG16" i="217" s="1"/>
  <c r="AI15" i="217"/>
  <c r="AI16" i="217" s="1"/>
  <c r="AK15" i="217"/>
  <c r="AK16" i="217" s="1"/>
  <c r="AM15" i="217"/>
  <c r="AM16" i="217" s="1"/>
  <c r="AO15" i="217"/>
  <c r="AO16" i="217" s="1"/>
  <c r="AQ15" i="217"/>
  <c r="AQ16" i="217" s="1"/>
  <c r="AS15" i="217"/>
  <c r="AS16" i="217" s="1"/>
  <c r="AU15" i="217"/>
  <c r="AU16" i="217" s="1"/>
  <c r="AW15" i="217"/>
  <c r="AW16" i="217" s="1"/>
  <c r="AY15" i="217"/>
  <c r="AY16" i="217" s="1"/>
  <c r="Q82" i="217"/>
  <c r="Q86" i="217" s="1"/>
  <c r="S83" i="217"/>
  <c r="S84" i="217"/>
  <c r="S85" i="217"/>
  <c r="AO91" i="217"/>
  <c r="AJ96" i="217" s="1"/>
  <c r="AO96" i="217" s="1"/>
  <c r="AZ82" i="217" s="1"/>
  <c r="BE82" i="217" s="1"/>
  <c r="AX15" i="219"/>
  <c r="AX16" i="219" s="1"/>
  <c r="AV15" i="219"/>
  <c r="AV16" i="219" s="1"/>
  <c r="AT15" i="219"/>
  <c r="AT16" i="219" s="1"/>
  <c r="AR15" i="219"/>
  <c r="AR16" i="219" s="1"/>
  <c r="AP15" i="219"/>
  <c r="AP16" i="219" s="1"/>
  <c r="AN15" i="219"/>
  <c r="AN16" i="219" s="1"/>
  <c r="AL15" i="219"/>
  <c r="AL16" i="219" s="1"/>
  <c r="AJ15" i="219"/>
  <c r="AJ16" i="219" s="1"/>
  <c r="AH15" i="219"/>
  <c r="AH16" i="219" s="1"/>
  <c r="AF15" i="219"/>
  <c r="AF16" i="219" s="1"/>
  <c r="AD15" i="219"/>
  <c r="AD16" i="219" s="1"/>
  <c r="AB15" i="219"/>
  <c r="AB16" i="219" s="1"/>
  <c r="Z15" i="219"/>
  <c r="Z16" i="219" s="1"/>
  <c r="X15" i="219"/>
  <c r="X16" i="219" s="1"/>
  <c r="BE8" i="219"/>
  <c r="Y15" i="219"/>
  <c r="Y16" i="219" s="1"/>
  <c r="AC15" i="219"/>
  <c r="AC16" i="219" s="1"/>
  <c r="AG15" i="219"/>
  <c r="AG16" i="219" s="1"/>
  <c r="AK15" i="219"/>
  <c r="AK16" i="219" s="1"/>
  <c r="AO15" i="219"/>
  <c r="AO16" i="219" s="1"/>
  <c r="AS15" i="219"/>
  <c r="AS16" i="219" s="1"/>
  <c r="AW15" i="219"/>
  <c r="AW16" i="219" s="1"/>
  <c r="AJ90" i="217"/>
  <c r="AC225" i="219"/>
  <c r="M225" i="219"/>
  <c r="AC224" i="219"/>
  <c r="M224" i="219"/>
  <c r="AC223" i="219"/>
  <c r="M223" i="219"/>
  <c r="M226" i="219" s="1"/>
  <c r="AE222" i="219"/>
  <c r="O222" i="219"/>
  <c r="O226" i="219" s="1"/>
  <c r="AC222" i="219"/>
  <c r="AC226" i="219" s="1"/>
  <c r="AE223" i="219"/>
  <c r="AE224" i="219"/>
  <c r="AE225" i="219"/>
  <c r="AK236" i="219"/>
  <c r="AV222" i="219" s="1"/>
  <c r="U236" i="219"/>
  <c r="AQ222" i="219" s="1"/>
  <c r="BA222" i="219" s="1"/>
  <c r="AA15" i="220"/>
  <c r="AA16" i="220" s="1"/>
  <c r="AC15" i="220"/>
  <c r="AC16" i="220" s="1"/>
  <c r="AE15" i="220"/>
  <c r="AE16" i="220" s="1"/>
  <c r="AG15" i="220"/>
  <c r="AG16" i="220" s="1"/>
  <c r="AI15" i="220"/>
  <c r="AI16" i="220" s="1"/>
  <c r="AK15" i="220"/>
  <c r="AK16" i="220" s="1"/>
  <c r="AM15" i="220"/>
  <c r="AM16" i="220" s="1"/>
  <c r="AO15" i="220"/>
  <c r="AO16" i="220" s="1"/>
  <c r="AQ15" i="220"/>
  <c r="AQ16" i="220" s="1"/>
  <c r="AS15" i="220"/>
  <c r="AS16" i="220" s="1"/>
  <c r="AU15" i="220"/>
  <c r="AU16" i="220" s="1"/>
  <c r="AW15" i="220"/>
  <c r="AW16" i="220" s="1"/>
  <c r="AY15" i="220"/>
  <c r="AY16" i="220" s="1"/>
  <c r="Y236" i="220"/>
  <c r="AU222" i="220" s="1"/>
  <c r="AO236" i="220"/>
  <c r="AZ222" i="220" s="1"/>
  <c r="AJ230" i="220"/>
  <c r="AG82" i="217" l="1"/>
  <c r="AG86" i="217" s="1"/>
  <c r="BE222" i="220"/>
  <c r="AG226" i="220"/>
  <c r="AE226" i="219"/>
  <c r="AI86" i="217"/>
  <c r="AI226" i="220"/>
  <c r="S86" i="217"/>
  <c r="S226" i="220"/>
</calcChain>
</file>

<file path=xl/sharedStrings.xml><?xml version="1.0" encoding="utf-8"?>
<sst xmlns="http://schemas.openxmlformats.org/spreadsheetml/2006/main" count="4403" uniqueCount="1199">
  <si>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</si>
  <si>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（指定を受けている場合）</t>
    <rPh sb="1" eb="3">
      <t>シテイ</t>
    </rPh>
    <rPh sb="4" eb="5">
      <t>ウ</t>
    </rPh>
    <rPh sb="9" eb="11">
      <t>バアイ</t>
    </rPh>
    <phoneticPr fontId="2"/>
  </si>
  <si>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</si>
  <si>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</si>
  <si>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</si>
  <si>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</si>
  <si>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</si>
  <si>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</si>
  <si>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</si>
  <si>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</si>
  <si>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</si>
  <si>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</si>
  <si>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</si>
  <si>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</si>
  <si>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</si>
  <si>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</si>
  <si>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</si>
  <si>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</si>
  <si>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</si>
  <si>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</si>
  <si>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</si>
  <si>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</si>
  <si>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</si>
  <si>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</si>
  <si>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</si>
  <si>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</si>
  <si>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</si>
  <si>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</si>
  <si>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</si>
  <si>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</si>
  <si>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2"/>
  </si>
  <si>
    <t>日</t>
    <rPh sb="0" eb="1">
      <t>ヒ</t>
    </rPh>
    <phoneticPr fontId="2"/>
  </si>
  <si>
    <t>月</t>
    <rPh sb="0" eb="1">
      <t>ツキ</t>
    </rPh>
    <phoneticPr fontId="2"/>
  </si>
  <si>
    <t>年月日</t>
    <rPh sb="0" eb="3">
      <t>ネンガッピ</t>
    </rPh>
    <phoneticPr fontId="2"/>
  </si>
  <si>
    <t>(※変更の場合)</t>
    <rPh sb="2" eb="4">
      <t>ヘンコウ</t>
    </rPh>
    <rPh sb="5" eb="7">
      <t>バアイ</t>
    </rPh>
    <phoneticPr fontId="2"/>
  </si>
  <si>
    <t>変　更　後</t>
    <rPh sb="4" eb="5">
      <t>ゴ</t>
    </rPh>
    <phoneticPr fontId="2"/>
  </si>
  <si>
    <t>年</t>
    <rPh sb="0" eb="1">
      <t>ネン</t>
    </rPh>
    <phoneticPr fontId="2"/>
  </si>
  <si>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</si>
  <si>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</si>
  <si>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</si>
  <si>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</si>
  <si>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</si>
  <si>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</si>
  <si>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</si>
  <si>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</si>
  <si>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届出を行う事業所の状況</t>
    <rPh sb="9" eb="11">
      <t>ジョウキョウ</t>
    </rPh>
    <phoneticPr fontId="2"/>
  </si>
  <si>
    <t>居宅介護支援</t>
    <rPh sb="0" eb="2">
      <t>キョタク</t>
    </rPh>
    <rPh sb="2" eb="4">
      <t>カイゴ</t>
    </rPh>
    <rPh sb="4" eb="6">
      <t>シエン</t>
    </rPh>
    <phoneticPr fontId="2"/>
  </si>
  <si>
    <t>登録年</t>
    <rPh sb="0" eb="2">
      <t>トウロク</t>
    </rPh>
    <rPh sb="2" eb="3">
      <t>ネン</t>
    </rPh>
    <phoneticPr fontId="2"/>
  </si>
  <si>
    <t>月日</t>
    <rPh sb="0" eb="2">
      <t>ガッピ</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</si>
  <si>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</si>
  <si>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</si>
  <si>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既に指定等を受けている事業</t>
    <rPh sb="0" eb="1">
      <t>スデ</t>
    </rPh>
    <rPh sb="2" eb="4">
      <t>シテイ</t>
    </rPh>
    <rPh sb="4" eb="5">
      <t>トウ</t>
    </rPh>
    <rPh sb="6" eb="7">
      <t>ウ</t>
    </rPh>
    <rPh sb="11" eb="13">
      <t>ジギョウ</t>
    </rPh>
    <phoneticPr fontId="2"/>
  </si>
  <si>
    <t>市町村が定める率</t>
    <rPh sb="0" eb="3">
      <t>シチョウソン</t>
    </rPh>
    <rPh sb="4" eb="5">
      <t>サダ</t>
    </rPh>
    <rPh sb="7" eb="8">
      <t>リツ</t>
    </rPh>
    <phoneticPr fontId="2"/>
  </si>
  <si>
    <t>(市町村記載)</t>
    <rPh sb="1" eb="4">
      <t>シチョウソン</t>
    </rPh>
    <rPh sb="4" eb="6">
      <t>キサイ</t>
    </rPh>
    <phoneticPr fontId="2"/>
  </si>
  <si>
    <t>備考1　「受付番号」欄には記載しないでください。</t>
    <rPh sb="7" eb="9">
      <t>バンゴウ</t>
    </rPh>
    <phoneticPr fontId="2"/>
  </si>
  <si>
    <t>法人である場合その種別</t>
    <rPh sb="5" eb="7">
      <t>バアイ</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</si>
  <si>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</si>
  <si>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</si>
  <si>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異動（予定）</t>
    <phoneticPr fontId="2"/>
  </si>
  <si>
    <t>異動項目</t>
    <phoneticPr fontId="2"/>
  </si>
  <si>
    <t xml:space="preserve"> 1新規　2変更　3終了</t>
    <phoneticPr fontId="2"/>
  </si>
  <si>
    <t>　　4　「実施事業」欄は、該当する欄に「〇」を記入してください。</t>
    <phoneticPr fontId="2"/>
  </si>
  <si>
    <t>　　6　「異動項目」欄には、(別紙1，1－2)「介護給付費算定に係る体制等状況一覧表」に掲げる項目を記載してください。</t>
    <phoneticPr fontId="2"/>
  </si>
  <si>
    <t>％</t>
    <phoneticPr fontId="2"/>
  </si>
  <si>
    <t>　　8　「特記事項」欄には、異動の状況について具体的に記載してください。</t>
    <phoneticPr fontId="2"/>
  </si>
  <si>
    <t>市町村長名</t>
    <rPh sb="0" eb="3">
      <t>シチョウソン</t>
    </rPh>
    <rPh sb="3" eb="4">
      <t>チョウ</t>
    </rPh>
    <rPh sb="4" eb="5">
      <t>メイ</t>
    </rPh>
    <phoneticPr fontId="2"/>
  </si>
  <si>
    <t>介護予防訪問介護</t>
    <rPh sb="0" eb="2">
      <t>カイゴ</t>
    </rPh>
    <rPh sb="2" eb="4">
      <t>ヨボウ</t>
    </rPh>
    <phoneticPr fontId="2"/>
  </si>
  <si>
    <t>介護予防訪問入浴介護</t>
    <rPh sb="0" eb="2">
      <t>カイゴ</t>
    </rPh>
    <rPh sb="2" eb="4">
      <t>ヨボウ</t>
    </rPh>
    <phoneticPr fontId="2"/>
  </si>
  <si>
    <t>介護予防通所介護</t>
    <rPh sb="0" eb="2">
      <t>カイゴ</t>
    </rPh>
    <rPh sb="2" eb="4">
      <t>ヨボウ</t>
    </rPh>
    <phoneticPr fontId="2"/>
  </si>
  <si>
    <t>介護予防短期入所生活介護</t>
    <rPh sb="0" eb="2">
      <t>カイゴ</t>
    </rPh>
    <rPh sb="2" eb="4">
      <t>ヨボウ</t>
    </rPh>
    <phoneticPr fontId="2"/>
  </si>
  <si>
    <t>介護予防福祉用具貸与</t>
    <rPh sb="0" eb="2">
      <t>カイゴ</t>
    </rPh>
    <rPh sb="2" eb="4">
      <t>ヨボウ</t>
    </rPh>
    <phoneticPr fontId="2"/>
  </si>
  <si>
    <t>介護予防支援</t>
    <rPh sb="0" eb="2">
      <t>カイゴ</t>
    </rPh>
    <rPh sb="2" eb="4">
      <t>ヨボウ</t>
    </rPh>
    <rPh sb="4" eb="6">
      <t>シエン</t>
    </rPh>
    <phoneticPr fontId="2"/>
  </si>
  <si>
    <t>受付番号</t>
    <phoneticPr fontId="2"/>
  </si>
  <si>
    <t>　　知事　　殿</t>
    <phoneticPr fontId="2"/>
  </si>
  <si>
    <t>届　出　者</t>
    <phoneticPr fontId="2"/>
  </si>
  <si>
    <t>名　　称</t>
    <phoneticPr fontId="2"/>
  </si>
  <si>
    <t>　(郵便番号　　―　　　)</t>
    <phoneticPr fontId="2"/>
  </si>
  <si>
    <t>　　　　　県　　　　郡市</t>
    <phoneticPr fontId="2"/>
  </si>
  <si>
    <t>　(ビルの名称等)</t>
    <phoneticPr fontId="2"/>
  </si>
  <si>
    <t>連 絡 先</t>
    <phoneticPr fontId="2"/>
  </si>
  <si>
    <t>事業所の状況</t>
    <phoneticPr fontId="2"/>
  </si>
  <si>
    <t>同一所在地において行う　　　　　　　　　　　　　　　事業等の種類</t>
    <phoneticPr fontId="2"/>
  </si>
  <si>
    <t>変　更　前</t>
    <phoneticPr fontId="2"/>
  </si>
  <si>
    <t>　　5　「異動等の区分」欄には、今回届出を行う事業所について該当する数字に「〇」を記入してください。</t>
    <phoneticPr fontId="2"/>
  </si>
  <si>
    <t>職員の欠員による減算の状況</t>
  </si>
  <si>
    <t>夜間勤務条件基準</t>
  </si>
  <si>
    <t>ユニットケア体制</t>
    <rPh sb="6" eb="8">
      <t>タイセイ</t>
    </rPh>
    <phoneticPr fontId="2"/>
  </si>
  <si>
    <t>準ユニットケア体制</t>
    <rPh sb="0" eb="1">
      <t>ジュン</t>
    </rPh>
    <rPh sb="7" eb="9">
      <t>タイセイ</t>
    </rPh>
    <phoneticPr fontId="2"/>
  </si>
  <si>
    <t>常勤専従医師配置</t>
  </si>
  <si>
    <t>精神科医師定期的療養指導</t>
  </si>
  <si>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</si>
  <si>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</si>
  <si>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</si>
  <si>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2"/>
  </si>
  <si>
    <t>夜勤職員配置加算</t>
    <rPh sb="0" eb="2">
      <t>ヤキン</t>
    </rPh>
    <rPh sb="2" eb="4">
      <t>ショクイン</t>
    </rPh>
    <rPh sb="4" eb="6">
      <t>ハイチ</t>
    </rPh>
    <rPh sb="6" eb="8">
      <t>カサン</t>
    </rPh>
    <phoneticPr fontId="2"/>
  </si>
  <si>
    <t>療養食加算</t>
    <rPh sb="0" eb="2">
      <t>リョウヨウ</t>
    </rPh>
    <rPh sb="2" eb="3">
      <t>ショク</t>
    </rPh>
    <rPh sb="3" eb="5">
      <t>カサン</t>
    </rPh>
    <phoneticPr fontId="2"/>
  </si>
  <si>
    <t>日常生活継続支援加算</t>
    <rPh sb="0" eb="2">
      <t>ニチジョウ</t>
    </rPh>
    <rPh sb="2" eb="4">
      <t>セイカツ</t>
    </rPh>
    <rPh sb="4" eb="6">
      <t>ケイゾク</t>
    </rPh>
    <rPh sb="6" eb="8">
      <t>シエン</t>
    </rPh>
    <rPh sb="8" eb="10">
      <t>カサン</t>
    </rPh>
    <phoneticPr fontId="2"/>
  </si>
  <si>
    <t>認知症専門ケア加算</t>
    <rPh sb="0" eb="3">
      <t>ニンチショウ</t>
    </rPh>
    <rPh sb="3" eb="5">
      <t>センモン</t>
    </rPh>
    <rPh sb="7" eb="9">
      <t>カサン</t>
    </rPh>
    <phoneticPr fontId="2"/>
  </si>
  <si>
    <t>サービス提供体制強化加算</t>
    <rPh sb="4" eb="6">
      <t>テイキョウ</t>
    </rPh>
    <rPh sb="6" eb="8">
      <t>タイセイ</t>
    </rPh>
    <rPh sb="8" eb="10">
      <t>キョウカ</t>
    </rPh>
    <rPh sb="10" eb="12">
      <t>カサン</t>
    </rPh>
    <phoneticPr fontId="2"/>
  </si>
  <si>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</si>
  <si>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若年性認知症入所者受入加算</t>
    <rPh sb="0" eb="3">
      <t>ジャクネンセイ</t>
    </rPh>
    <rPh sb="3" eb="6">
      <t>ニンチショウ</t>
    </rPh>
    <rPh sb="6" eb="9">
      <t>ニュウショシャ</t>
    </rPh>
    <rPh sb="9" eb="11">
      <t>ウケイレ</t>
    </rPh>
    <rPh sb="11" eb="13">
      <t>カサン</t>
    </rPh>
    <phoneticPr fontId="2"/>
  </si>
  <si>
    <t>　　　適宜欄を補正して、全ての出張所等の状況について記載してください。</t>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</si>
  <si>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</si>
  <si>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</si>
  <si>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9　「主たる事業所の所在地以外の場所で一部実施する場合の出張所等の所在地」について、複数の出張所等を有する場合は、</t>
    <phoneticPr fontId="2"/>
  </si>
  <si>
    <t>主たる事業所の所在地</t>
    <rPh sb="3" eb="6">
      <t>ジギョウショ</t>
    </rPh>
    <phoneticPr fontId="2"/>
  </si>
  <si>
    <t>　　3　「法人所轄庁」欄は、申請者が認可法人である場合に、その主務官庁の名称を記載してください。</t>
    <phoneticPr fontId="2"/>
  </si>
  <si>
    <t>（別紙●）</t>
    <rPh sb="1" eb="3">
      <t>ベッシ</t>
    </rPh>
    <phoneticPr fontId="2"/>
  </si>
  <si>
    <t>配置医師緊急時対応加算</t>
    <rPh sb="6" eb="7">
      <t>ジ</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</si>
  <si>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</si>
  <si>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</si>
  <si>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</si>
  <si>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</si>
  <si>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生活機能向上連携加算</t>
    <phoneticPr fontId="2"/>
  </si>
  <si>
    <t>身体拘束廃止取組の有無</t>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</si>
  <si>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</si>
  <si>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</si>
  <si>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安全対策体制</t>
    <rPh sb="0" eb="2">
      <t>アンゼン</t>
    </rPh>
    <rPh sb="2" eb="4">
      <t>タイサク</t>
    </rPh>
    <rPh sb="4" eb="6">
      <t>タイセイ</t>
    </rPh>
    <phoneticPr fontId="2"/>
  </si>
  <si>
    <t>テクノロジーの導入
（日常生活支援加算関係）</t>
    <rPh sb="7" eb="9">
      <t>ドウニュウ</t>
    </rPh>
    <rPh sb="11" eb="13">
      <t>ニチジョウ</t>
    </rPh>
    <rPh sb="13" eb="15">
      <t>セイカツ</t>
    </rPh>
    <rPh sb="15" eb="17">
      <t>シエン</t>
    </rPh>
    <rPh sb="17" eb="19">
      <t>カサン</t>
    </rPh>
    <rPh sb="19" eb="21">
      <t>カンケイ</t>
    </rPh>
    <phoneticPr fontId="2"/>
  </si>
  <si>
    <t>障害者生活支援体制</t>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</si>
  <si>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</si>
  <si>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加算等項目</t>
    <phoneticPr fontId="2"/>
  </si>
  <si>
    <t>添付書類</t>
    <rPh sb="0" eb="4">
      <t>テンプショルイ</t>
    </rPh>
    <phoneticPr fontId="2"/>
  </si>
  <si>
    <t>―</t>
    <phoneticPr fontId="2"/>
  </si>
  <si>
    <t>ADL維持等加算〔申出〕の有無
※加算Ⅰ・ⅡはＬＩＦＥの活用等が必要</t>
    <rPh sb="3" eb="5">
      <t>イジ</t>
    </rPh>
    <rPh sb="5" eb="6">
      <t>トウ</t>
    </rPh>
    <rPh sb="6" eb="8">
      <t>カサン</t>
    </rPh>
    <rPh sb="9" eb="11">
      <t>モウシデ</t>
    </rPh>
    <rPh sb="13" eb="15">
      <t>ウム</t>
    </rPh>
    <phoneticPr fontId="2"/>
  </si>
  <si>
    <t>個別機能訓練加算
※加算ⅡはＬＩＦＥの活用等が必要</t>
    <rPh sb="0" eb="2">
      <t>コベツ</t>
    </rPh>
    <rPh sb="6" eb="8">
      <t>カサン</t>
    </rPh>
    <phoneticPr fontId="2"/>
  </si>
  <si>
    <t>・管理栄養士又は栄養士の資格証（写）</t>
    <rPh sb="16" eb="17">
      <t>ウツ</t>
    </rPh>
    <phoneticPr fontId="2"/>
  </si>
  <si>
    <t>科学的介護推進体制加算
　※ＬＩＦＥの活用等が必要</t>
    <rPh sb="0" eb="3">
      <t>カガクテキ</t>
    </rPh>
    <rPh sb="3" eb="5">
      <t>カイゴ</t>
    </rPh>
    <rPh sb="5" eb="7">
      <t>スイシン</t>
    </rPh>
    <rPh sb="7" eb="9">
      <t>タイセイ</t>
    </rPh>
    <rPh sb="9" eb="11">
      <t>カサン</t>
    </rPh>
    <phoneticPr fontId="2"/>
  </si>
  <si>
    <t>栄養マネジメント強化体制
　※ＬＩＦＥの活用等が必要</t>
    <rPh sb="0" eb="2">
      <t>エイヨウ</t>
    </rPh>
    <rPh sb="8" eb="10">
      <t>キョウカ</t>
    </rPh>
    <rPh sb="10" eb="12">
      <t>タイセイ</t>
    </rPh>
    <phoneticPr fontId="2"/>
  </si>
  <si>
    <t>褥瘡マネジメント加算
　※ＬＩＦＥの活用等が必要</t>
    <phoneticPr fontId="2"/>
  </si>
  <si>
    <t>自立支援促進加算
　※ＬＩＦＥの活用等が必要</t>
    <rPh sb="0" eb="2">
      <t>ジリツ</t>
    </rPh>
    <rPh sb="2" eb="4">
      <t>シエン</t>
    </rPh>
    <rPh sb="4" eb="6">
      <t>ソクシン</t>
    </rPh>
    <rPh sb="6" eb="8">
      <t>カサン</t>
    </rPh>
    <phoneticPr fontId="2"/>
  </si>
  <si>
    <t>排せつ支援加算
　※加算Ⅰ・Ⅱ・ⅢはＬＩＦＥの活用等が必要</t>
    <rPh sb="0" eb="1">
      <t>ハイ</t>
    </rPh>
    <rPh sb="3" eb="5">
      <t>シエン</t>
    </rPh>
    <rPh sb="5" eb="7">
      <t>カサン</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</si>
  <si>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</si>
  <si>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</si>
  <si>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提供サービス</t>
  </si>
  <si>
    <t>施設等の区分</t>
  </si>
  <si>
    <t>人員配置区分</t>
  </si>
  <si>
    <t>そ　 　　の　 　　他　　 　該　　 　当　　 　す 　　　る 　　　体 　　　制 　　　等</t>
  </si>
  <si>
    <t>LIFEへの登録</t>
    <rPh sb="6" eb="8">
      <t>トウロク</t>
    </rPh>
    <phoneticPr fontId="2"/>
  </si>
  <si>
    <t>割 引</t>
  </si>
  <si>
    <t>各サービス共通</t>
  </si>
  <si>
    <t>地域区分</t>
  </si>
  <si>
    <t>科学的介護推進体制加算</t>
    <rPh sb="0" eb="3">
      <t>カガクテキ</t>
    </rPh>
    <rPh sb="3" eb="5">
      <t>カイゴ</t>
    </rPh>
    <rPh sb="5" eb="7">
      <t>スイシン</t>
    </rPh>
    <rPh sb="7" eb="9">
      <t>タイセイ</t>
    </rPh>
    <rPh sb="9" eb="11">
      <t>カサン</t>
    </rPh>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</si>
  <si>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</si>
  <si>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</si>
  <si>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栄養マネジメント強化体制</t>
    <rPh sb="0" eb="2">
      <t>エイヨウ</t>
    </rPh>
    <rPh sb="8" eb="10">
      <t>キョウカ</t>
    </rPh>
    <rPh sb="10" eb="12">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</si>
  <si>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</si>
  <si>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</si>
  <si>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</si>
  <si>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（参考様式1）</t>
    <rPh sb="1" eb="3">
      <t>サンコウ</t>
    </rPh>
    <rPh sb="3" eb="5">
      <t>ヨウシキ</t>
    </rPh>
    <phoneticPr fontId="2"/>
  </si>
  <si>
    <t>従業者の勤務の体制及び勤務形態一覧表　</t>
  </si>
  <si>
    <t>サービス種別（</t>
    <rPh sb="4" eb="6">
      <t>シュベツ</t>
    </rPh>
    <phoneticPr fontId="30"/>
  </si>
  <si>
    <t>指定介護老人福祉施設（ユニット型）</t>
    <rPh sb="0" eb="2">
      <t>シテイ</t>
    </rPh>
    <rPh sb="2" eb="4">
      <t>カイゴ</t>
    </rPh>
    <rPh sb="4" eb="6">
      <t>ロウジン</t>
    </rPh>
    <rPh sb="6" eb="8">
      <t>フクシ</t>
    </rPh>
    <rPh sb="8" eb="10">
      <t>シセツ</t>
    </rPh>
    <rPh sb="15" eb="16">
      <t>ガタ</t>
    </rPh>
    <phoneticPr fontId="30"/>
  </si>
  <si>
    <t>）</t>
    <phoneticPr fontId="30"/>
  </si>
  <si>
    <t>令和</t>
    <rPh sb="0" eb="2">
      <t>レイワ</t>
    </rPh>
    <phoneticPr fontId="30"/>
  </si>
  <si>
    <t>(</t>
    <phoneticPr fontId="30"/>
  </si>
  <si>
    <t>)</t>
    <phoneticPr fontId="30"/>
  </si>
  <si>
    <t>年</t>
    <rPh sb="0" eb="1">
      <t>ネン</t>
    </rPh>
    <phoneticPr fontId="30"/>
  </si>
  <si>
    <t>月</t>
    <rPh sb="0" eb="1">
      <t>ゲツ</t>
    </rPh>
    <phoneticPr fontId="30"/>
  </si>
  <si>
    <t>事業所名（</t>
    <rPh sb="0" eb="3">
      <t>ジギョウショ</t>
    </rPh>
    <rPh sb="3" eb="4">
      <t>メイ</t>
    </rPh>
    <phoneticPr fontId="30"/>
  </si>
  <si>
    <t>○○○○</t>
    <phoneticPr fontId="30"/>
  </si>
  <si>
    <t>(1)</t>
    <phoneticPr fontId="30"/>
  </si>
  <si>
    <t>４週</t>
  </si>
  <si>
    <t>(2)</t>
    <phoneticPr fontId="30"/>
  </si>
  <si>
    <t>予定</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</si>
  <si>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30"/>
  </si>
  <si>
    <t>時間/週</t>
    <rPh sb="0" eb="2">
      <t>ジカン</t>
    </rPh>
    <rPh sb="3" eb="4">
      <t>シュウ</t>
    </rPh>
    <phoneticPr fontId="30"/>
  </si>
  <si>
    <t>時間/月</t>
    <rPh sb="0" eb="2">
      <t>ジカン</t>
    </rPh>
    <rPh sb="3" eb="4">
      <t>ツキ</t>
    </rPh>
    <phoneticPr fontId="30"/>
  </si>
  <si>
    <t>当月の日数</t>
    <rPh sb="0" eb="2">
      <t>トウゲツ</t>
    </rPh>
    <rPh sb="3" eb="5">
      <t>ニッスウ</t>
    </rPh>
    <phoneticPr fontId="30"/>
  </si>
  <si>
    <t>日</t>
    <rPh sb="0" eb="1">
      <t>ニチ</t>
    </rPh>
    <phoneticPr fontId="30"/>
  </si>
  <si>
    <t>(4) 入所者数（利用者数）</t>
    <rPh sb="4" eb="7">
      <t>ニュウショシャ</t>
    </rPh>
    <rPh sb="7" eb="8">
      <t>スウ</t>
    </rPh>
    <rPh sb="9" eb="12">
      <t>リヨウシャ</t>
    </rPh>
    <rPh sb="12" eb="13">
      <t>スウ</t>
    </rPh>
    <phoneticPr fontId="30"/>
  </si>
  <si>
    <t>（前年度の平均値または推定数）</t>
    <rPh sb="1" eb="4">
      <t>ゼンネンド</t>
    </rPh>
    <rPh sb="5" eb="8">
      <t>ヘイキンチ</t>
    </rPh>
    <rPh sb="11" eb="14">
      <t>スイテイスウ</t>
    </rPh>
    <phoneticPr fontId="30"/>
  </si>
  <si>
    <t>人</t>
    <rPh sb="0" eb="1">
      <t>ニン</t>
    </rPh>
    <phoneticPr fontId="30"/>
  </si>
  <si>
    <t>No</t>
    <phoneticPr fontId="30"/>
  </si>
  <si>
    <t>(5)
ユニットリーダー</t>
    <phoneticPr fontId="30"/>
  </si>
  <si>
    <t>(6)
ユニット名</t>
    <rPh sb="8" eb="9">
      <t>メイ</t>
    </rPh>
    <phoneticPr fontId="30"/>
  </si>
  <si>
    <t>(7) 
職種</t>
    <phoneticPr fontId="2"/>
  </si>
  <si>
    <t>(8)
勤務
形態</t>
    <phoneticPr fontId="2"/>
  </si>
  <si>
    <t>(9) 資格</t>
    <rPh sb="4" eb="6">
      <t>シカク</t>
    </rPh>
    <phoneticPr fontId="30"/>
  </si>
  <si>
    <t>(10) 氏　名</t>
    <phoneticPr fontId="2"/>
  </si>
  <si>
    <t>(11)</t>
    <phoneticPr fontId="30"/>
  </si>
  <si>
    <r>
      <t xml:space="preserve">(13)
</t>
    </r>
    <r>
      <rPr>
        <sz val="11"/>
        <rFont val="HGSｺﾞｼｯｸM"/>
        <family val="3"/>
        <charset val="128"/>
      </rPr>
      <t>週平均
勤務時間数</t>
    </r>
    <rPh sb="6" eb="8">
      <t>ヘイキン</t>
    </rPh>
    <rPh sb="9" eb="11">
      <t>キンム</t>
    </rPh>
    <rPh sb="11" eb="13">
      <t>ジカン</t>
    </rPh>
    <rPh sb="13" eb="14">
      <t>スウ</t>
    </rPh>
    <phoneticPr fontId="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</si>
  <si>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</si>
  <si>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1週目</t>
    <rPh sb="1" eb="2">
      <t>シュウ</t>
    </rPh>
    <rPh sb="2" eb="3">
      <t>メ</t>
    </rPh>
    <phoneticPr fontId="30"/>
  </si>
  <si>
    <t>2週目</t>
    <rPh sb="1" eb="2">
      <t>シュウ</t>
    </rPh>
    <rPh sb="2" eb="3">
      <t>メ</t>
    </rPh>
    <phoneticPr fontId="30"/>
  </si>
  <si>
    <t>3週目</t>
    <rPh sb="1" eb="2">
      <t>シュウ</t>
    </rPh>
    <rPh sb="2" eb="3">
      <t>メ</t>
    </rPh>
    <phoneticPr fontId="30"/>
  </si>
  <si>
    <t>4週目</t>
    <rPh sb="1" eb="2">
      <t>シュウ</t>
    </rPh>
    <rPh sb="2" eb="3">
      <t>メ</t>
    </rPh>
    <phoneticPr fontId="30"/>
  </si>
  <si>
    <t>5週目</t>
    <rPh sb="1" eb="2">
      <t>シュウ</t>
    </rPh>
    <rPh sb="2" eb="3">
      <t>メ</t>
    </rPh>
    <phoneticPr fontId="30"/>
  </si>
  <si>
    <t>管理者</t>
    <rPh sb="0" eb="3">
      <t>カンリシャ</t>
    </rPh>
    <phoneticPr fontId="30"/>
  </si>
  <si>
    <t>A</t>
  </si>
  <si>
    <t>社会福祉主事任用資格</t>
    <rPh sb="0" eb="2">
      <t>シャカイ</t>
    </rPh>
    <rPh sb="2" eb="4">
      <t>フクシ</t>
    </rPh>
    <rPh sb="4" eb="6">
      <t>シュジ</t>
    </rPh>
    <rPh sb="6" eb="8">
      <t>ニンヨウ</t>
    </rPh>
    <rPh sb="8" eb="10">
      <t>シカク</t>
    </rPh>
    <phoneticPr fontId="30"/>
  </si>
  <si>
    <t>厚労　太郎</t>
    <rPh sb="0" eb="2">
      <t>コウロウ</t>
    </rPh>
    <rPh sb="3" eb="5">
      <t>タロウ</t>
    </rPh>
    <phoneticPr fontId="30"/>
  </si>
  <si>
    <t>シフト記号</t>
    <rPh sb="3" eb="5">
      <t>キゴウ</t>
    </rPh>
    <phoneticPr fontId="33"/>
  </si>
  <si>
    <t>b</t>
    <phoneticPr fontId="30"/>
  </si>
  <si>
    <t>b</t>
  </si>
  <si>
    <t>勤務時間数</t>
    <rPh sb="0" eb="2">
      <t>キンム</t>
    </rPh>
    <rPh sb="2" eb="5">
      <t>ジカンスウ</t>
    </rPh>
    <phoneticPr fontId="30"/>
  </si>
  <si>
    <t>医師</t>
    <rPh sb="0" eb="2">
      <t>イシ</t>
    </rPh>
    <phoneticPr fontId="30"/>
  </si>
  <si>
    <t>C</t>
  </si>
  <si>
    <t>○○　A男</t>
    <rPh sb="4" eb="5">
      <t>オトコ</t>
    </rPh>
    <phoneticPr fontId="30"/>
  </si>
  <si>
    <t>e</t>
    <phoneticPr fontId="30"/>
  </si>
  <si>
    <t>生活相談員</t>
    <rPh sb="0" eb="2">
      <t>セイカツ</t>
    </rPh>
    <rPh sb="2" eb="5">
      <t>ソウダンイン</t>
    </rPh>
    <phoneticPr fontId="30"/>
  </si>
  <si>
    <t>○○　B子</t>
    <rPh sb="4" eb="5">
      <t>コ</t>
    </rPh>
    <phoneticPr fontId="30"/>
  </si>
  <si>
    <t>機能訓練指導員</t>
    <rPh sb="0" eb="2">
      <t>キノウ</t>
    </rPh>
    <rPh sb="2" eb="4">
      <t>クンレン</t>
    </rPh>
    <rPh sb="4" eb="7">
      <t>シドウイン</t>
    </rPh>
    <phoneticPr fontId="30"/>
  </si>
  <si>
    <t>B</t>
  </si>
  <si>
    <t>看護師</t>
    <rPh sb="0" eb="3">
      <t>カンゴシ</t>
    </rPh>
    <phoneticPr fontId="30"/>
  </si>
  <si>
    <t>○○　C太</t>
    <rPh sb="4" eb="5">
      <t>タ</t>
    </rPh>
    <phoneticPr fontId="30"/>
  </si>
  <si>
    <t>f</t>
    <phoneticPr fontId="30"/>
  </si>
  <si>
    <t>f</t>
  </si>
  <si>
    <t>看護職員を兼務</t>
    <phoneticPr fontId="30"/>
  </si>
  <si>
    <t>栄養士</t>
    <rPh sb="0" eb="3">
      <t>エイヨウシ</t>
    </rPh>
    <phoneticPr fontId="30"/>
  </si>
  <si>
    <t>管理栄養士</t>
    <rPh sb="0" eb="2">
      <t>カンリ</t>
    </rPh>
    <rPh sb="2" eb="5">
      <t>エイヨウシ</t>
    </rPh>
    <phoneticPr fontId="30"/>
  </si>
  <si>
    <t>○○　D美</t>
    <rPh sb="4" eb="5">
      <t>ウツク</t>
    </rPh>
    <phoneticPr fontId="30"/>
  </si>
  <si>
    <t>介護支援専門員</t>
    <rPh sb="0" eb="2">
      <t>カイゴ</t>
    </rPh>
    <rPh sb="2" eb="4">
      <t>シエン</t>
    </rPh>
    <rPh sb="4" eb="7">
      <t>センモンイン</t>
    </rPh>
    <phoneticPr fontId="30"/>
  </si>
  <si>
    <t>○○　D太</t>
    <phoneticPr fontId="30"/>
  </si>
  <si>
    <t>a</t>
    <phoneticPr fontId="30"/>
  </si>
  <si>
    <t>d</t>
    <phoneticPr fontId="30"/>
  </si>
  <si>
    <t>看護職員</t>
    <rPh sb="0" eb="2">
      <t>カンゴ</t>
    </rPh>
    <rPh sb="2" eb="4">
      <t>ショクイン</t>
    </rPh>
    <phoneticPr fontId="30"/>
  </si>
  <si>
    <t>看護師</t>
    <rPh sb="0" eb="3">
      <t>カンゴシ</t>
    </rPh>
    <phoneticPr fontId="31"/>
  </si>
  <si>
    <t>機能訓練指導員を兼務</t>
    <phoneticPr fontId="30"/>
  </si>
  <si>
    <t>○○　E夫</t>
    <rPh sb="4" eb="5">
      <t>オット</t>
    </rPh>
    <phoneticPr fontId="30"/>
  </si>
  <si>
    <t>○○　F子</t>
    <rPh sb="4" eb="5">
      <t>コ</t>
    </rPh>
    <phoneticPr fontId="30"/>
  </si>
  <si>
    <t>◎</t>
  </si>
  <si>
    <t>ユニット１</t>
    <phoneticPr fontId="30"/>
  </si>
  <si>
    <t>介護職員</t>
    <rPh sb="0" eb="2">
      <t>カイゴ</t>
    </rPh>
    <rPh sb="2" eb="4">
      <t>ショクイン</t>
    </rPh>
    <phoneticPr fontId="30"/>
  </si>
  <si>
    <t>介護福祉士</t>
    <rPh sb="0" eb="2">
      <t>カイゴ</t>
    </rPh>
    <rPh sb="2" eb="5">
      <t>フクシシ</t>
    </rPh>
    <phoneticPr fontId="30"/>
  </si>
  <si>
    <t>○○　G太</t>
    <rPh sb="4" eb="5">
      <t>タ</t>
    </rPh>
    <phoneticPr fontId="30"/>
  </si>
  <si>
    <t>h</t>
    <phoneticPr fontId="30"/>
  </si>
  <si>
    <t>i</t>
    <phoneticPr fontId="30"/>
  </si>
  <si>
    <t>ー</t>
  </si>
  <si>
    <t>○○　H美</t>
    <rPh sb="4" eb="5">
      <t>ミ</t>
    </rPh>
    <phoneticPr fontId="30"/>
  </si>
  <si>
    <t>○○　J太郎</t>
    <rPh sb="4" eb="6">
      <t>タロウ</t>
    </rPh>
    <phoneticPr fontId="30"/>
  </si>
  <si>
    <t>○○　K子</t>
    <rPh sb="4" eb="5">
      <t>コ</t>
    </rPh>
    <phoneticPr fontId="30"/>
  </si>
  <si>
    <t>d</t>
  </si>
  <si>
    <t>○○　L太</t>
    <rPh sb="4" eb="5">
      <t>タ</t>
    </rPh>
    <phoneticPr fontId="30"/>
  </si>
  <si>
    <t>○</t>
  </si>
  <si>
    <t>ユニット２</t>
    <phoneticPr fontId="30"/>
  </si>
  <si>
    <t>○○　M子</t>
    <rPh sb="4" eb="5">
      <t>コ</t>
    </rPh>
    <phoneticPr fontId="30"/>
  </si>
  <si>
    <t>○○　N男</t>
    <rPh sb="4" eb="5">
      <t>オトコ</t>
    </rPh>
    <phoneticPr fontId="30"/>
  </si>
  <si>
    <t>○○　P子</t>
    <rPh sb="4" eb="5">
      <t>コ</t>
    </rPh>
    <phoneticPr fontId="30"/>
  </si>
  <si>
    <t>○○　R次郎</t>
    <rPh sb="4" eb="6">
      <t>ジロウ</t>
    </rPh>
    <phoneticPr fontId="30"/>
  </si>
  <si>
    <t>i</t>
  </si>
  <si>
    <t>○○　S子</t>
    <rPh sb="4" eb="5">
      <t>コ</t>
    </rPh>
    <phoneticPr fontId="30"/>
  </si>
  <si>
    <t>ユニット３</t>
    <phoneticPr fontId="30"/>
  </si>
  <si>
    <t>○○　T太</t>
    <rPh sb="4" eb="5">
      <t>タ</t>
    </rPh>
    <phoneticPr fontId="30"/>
  </si>
  <si>
    <t>○○　U子</t>
    <rPh sb="4" eb="5">
      <t>コ</t>
    </rPh>
    <phoneticPr fontId="30"/>
  </si>
  <si>
    <t>○○　V男</t>
    <rPh sb="4" eb="5">
      <t>オトコ</t>
    </rPh>
    <phoneticPr fontId="30"/>
  </si>
  <si>
    <t>○○　W子</t>
    <rPh sb="4" eb="5">
      <t>コ</t>
    </rPh>
    <phoneticPr fontId="30"/>
  </si>
  <si>
    <t>○○　X太郎</t>
    <rPh sb="4" eb="6">
      <t>タロウ</t>
    </rPh>
    <phoneticPr fontId="30"/>
  </si>
  <si>
    <t>ユニット４</t>
    <phoneticPr fontId="30"/>
  </si>
  <si>
    <t>○○　Y子</t>
    <rPh sb="4" eb="5">
      <t>コ</t>
    </rPh>
    <phoneticPr fontId="30"/>
  </si>
  <si>
    <t>○○　Z男</t>
    <rPh sb="4" eb="5">
      <t>オトコ</t>
    </rPh>
    <phoneticPr fontId="30"/>
  </si>
  <si>
    <t>○○　AA三郎</t>
    <rPh sb="5" eb="7">
      <t>サブロウ</t>
    </rPh>
    <phoneticPr fontId="30"/>
  </si>
  <si>
    <t>○○　BB子</t>
    <rPh sb="5" eb="6">
      <t>コ</t>
    </rPh>
    <phoneticPr fontId="30"/>
  </si>
  <si>
    <t>○○　CC次郎</t>
    <rPh sb="5" eb="7">
      <t>ジロウ</t>
    </rPh>
    <phoneticPr fontId="30"/>
  </si>
  <si>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30"/>
  </si>
  <si>
    <t>①看護職員</t>
    <rPh sb="1" eb="3">
      <t>カンゴ</t>
    </rPh>
    <rPh sb="3" eb="5">
      <t>ショクイン</t>
    </rPh>
    <phoneticPr fontId="30"/>
  </si>
  <si>
    <t>②介護職員</t>
    <rPh sb="1" eb="3">
      <t>カイゴ</t>
    </rPh>
    <rPh sb="3" eb="5">
      <t>ショクイン</t>
    </rPh>
    <phoneticPr fontId="30"/>
  </si>
  <si>
    <t>③看護職員と介護職員の合計</t>
    <rPh sb="1" eb="3">
      <t>カンゴ</t>
    </rPh>
    <rPh sb="3" eb="5">
      <t>ショクイン</t>
    </rPh>
    <rPh sb="6" eb="8">
      <t>カイゴ</t>
    </rPh>
    <rPh sb="8" eb="10">
      <t>ショクイン</t>
    </rPh>
    <rPh sb="11" eb="13">
      <t>ゴウケイ</t>
    </rPh>
    <phoneticPr fontId="30"/>
  </si>
  <si>
    <t>勤務形態</t>
    <rPh sb="0" eb="2">
      <t>キンム</t>
    </rPh>
    <rPh sb="2" eb="4">
      <t>ケイタイ</t>
    </rPh>
    <phoneticPr fontId="30"/>
  </si>
  <si>
    <t>勤務時間数合計</t>
    <rPh sb="0" eb="2">
      <t>キンム</t>
    </rPh>
    <rPh sb="2" eb="5">
      <t>ジカンスウ</t>
    </rPh>
    <rPh sb="5" eb="7">
      <t>ゴウケイ</t>
    </rPh>
    <phoneticPr fontId="30"/>
  </si>
  <si>
    <t>常勤換算の対象時間数</t>
    <rPh sb="0" eb="2">
      <t>ジョウキン</t>
    </rPh>
    <rPh sb="2" eb="4">
      <t>カンサン</t>
    </rPh>
    <rPh sb="5" eb="7">
      <t>タイショウ</t>
    </rPh>
    <rPh sb="7" eb="9">
      <t>ジカン</t>
    </rPh>
    <rPh sb="9" eb="10">
      <t>スウ</t>
    </rPh>
    <phoneticPr fontId="30"/>
  </si>
  <si>
    <t>常勤換算方法対象外の</t>
    <rPh sb="0" eb="2">
      <t>ジョウキン</t>
    </rPh>
    <rPh sb="2" eb="4">
      <t>カンサン</t>
    </rPh>
    <rPh sb="4" eb="6">
      <t>ホウホウ</t>
    </rPh>
    <rPh sb="6" eb="9">
      <t>タイショウガイ</t>
    </rPh>
    <phoneticPr fontId="30"/>
  </si>
  <si>
    <t>当月合計</t>
    <rPh sb="0" eb="2">
      <t>トウゲツ</t>
    </rPh>
    <rPh sb="2" eb="4">
      <t>ゴウケイ</t>
    </rPh>
    <phoneticPr fontId="30"/>
  </si>
  <si>
    <t>週平均</t>
    <rPh sb="0" eb="3">
      <t>シュウヘイキン</t>
    </rPh>
    <phoneticPr fontId="30"/>
  </si>
  <si>
    <t>常勤の従業者の人数</t>
    <rPh sb="0" eb="2">
      <t>ジョウキン</t>
    </rPh>
    <rPh sb="3" eb="6">
      <t>ジュウギョウシャ</t>
    </rPh>
    <rPh sb="7" eb="9">
      <t>ニンズウ</t>
    </rPh>
    <phoneticPr fontId="30"/>
  </si>
  <si>
    <t>合計</t>
    <rPh sb="0" eb="2">
      <t>ゴウケイ</t>
    </rPh>
    <phoneticPr fontId="30"/>
  </si>
  <si>
    <t>A</t>
    <phoneticPr fontId="30"/>
  </si>
  <si>
    <t>＋</t>
    <phoneticPr fontId="30"/>
  </si>
  <si>
    <t>＝</t>
    <phoneticPr fontId="30"/>
  </si>
  <si>
    <t>B</t>
    <phoneticPr fontId="30"/>
  </si>
  <si>
    <t>C</t>
    <phoneticPr fontId="30"/>
  </si>
  <si>
    <t>-</t>
    <phoneticPr fontId="30"/>
  </si>
  <si>
    <t>D</t>
    <phoneticPr fontId="30"/>
  </si>
  <si>
    <t>（勤務形態の記号）</t>
    <rPh sb="1" eb="3">
      <t>キンム</t>
    </rPh>
    <rPh sb="3" eb="5">
      <t>ケイタイ</t>
    </rPh>
    <rPh sb="6" eb="8">
      <t>キゴウ</t>
    </rPh>
    <phoneticPr fontId="30"/>
  </si>
  <si>
    <t>記号</t>
    <rPh sb="0" eb="2">
      <t>キゴウ</t>
    </rPh>
    <phoneticPr fontId="30"/>
  </si>
  <si>
    <t>区分</t>
    <rPh sb="0" eb="2">
      <t>クブン</t>
    </rPh>
    <phoneticPr fontId="30"/>
  </si>
  <si>
    <t>常勤で専従</t>
    <rPh sb="0" eb="2">
      <t>ジョウキン</t>
    </rPh>
    <rPh sb="3" eb="5">
      <t>センジュウ</t>
    </rPh>
    <phoneticPr fontId="30"/>
  </si>
  <si>
    <t>■ 常勤換算方法による人数</t>
    <rPh sb="2" eb="4">
      <t>ジョウキン</t>
    </rPh>
    <rPh sb="4" eb="6">
      <t>カンサン</t>
    </rPh>
    <rPh sb="6" eb="8">
      <t>ホウホウ</t>
    </rPh>
    <rPh sb="11" eb="13">
      <t>ニンズウ</t>
    </rPh>
    <phoneticPr fontId="30"/>
  </si>
  <si>
    <t>基準：</t>
    <rPh sb="0" eb="2">
      <t>キジュン</t>
    </rPh>
    <phoneticPr fontId="30"/>
  </si>
  <si>
    <t>週</t>
  </si>
  <si>
    <t>常勤で兼務</t>
    <rPh sb="0" eb="2">
      <t>ジョウキン</t>
    </rPh>
    <rPh sb="3" eb="5">
      <t>ケンム</t>
    </rPh>
    <phoneticPr fontId="30"/>
  </si>
  <si>
    <t>常勤換算の</t>
    <rPh sb="0" eb="2">
      <t>ジョウキン</t>
    </rPh>
    <rPh sb="2" eb="4">
      <t>カンサン</t>
    </rPh>
    <phoneticPr fontId="30"/>
  </si>
  <si>
    <t>常勤の従業者が</t>
    <rPh sb="0" eb="2">
      <t>ジョウキン</t>
    </rPh>
    <rPh sb="3" eb="6">
      <t>ジュウギョウシャ</t>
    </rPh>
    <phoneticPr fontId="30"/>
  </si>
  <si>
    <t>非常勤で専従</t>
    <rPh sb="0" eb="3">
      <t>ヒジョウキン</t>
    </rPh>
    <rPh sb="4" eb="6">
      <t>センジュウ</t>
    </rPh>
    <phoneticPr fontId="30"/>
  </si>
  <si>
    <t>常勤換算後の人数</t>
    <rPh sb="0" eb="2">
      <t>ジョウキン</t>
    </rPh>
    <rPh sb="2" eb="4">
      <t>カンサン</t>
    </rPh>
    <rPh sb="4" eb="5">
      <t>ゴ</t>
    </rPh>
    <rPh sb="6" eb="8">
      <t>ニンズウ</t>
    </rPh>
    <phoneticPr fontId="30"/>
  </si>
  <si>
    <t>非常勤で兼務</t>
    <rPh sb="0" eb="3">
      <t>ヒジョウキン</t>
    </rPh>
    <rPh sb="4" eb="6">
      <t>ケンム</t>
    </rPh>
    <phoneticPr fontId="30"/>
  </si>
  <si>
    <t>÷</t>
    <phoneticPr fontId="30"/>
  </si>
  <si>
    <t>（小数点第2位以下切り捨て）</t>
    <rPh sb="1" eb="4">
      <t>ショウスウテン</t>
    </rPh>
    <rPh sb="4" eb="5">
      <t>ダイ</t>
    </rPh>
    <rPh sb="6" eb="7">
      <t>イ</t>
    </rPh>
    <rPh sb="7" eb="9">
      <t>イカ</t>
    </rPh>
    <rPh sb="9" eb="10">
      <t>キ</t>
    </rPh>
    <rPh sb="11" eb="12">
      <t>ス</t>
    </rPh>
    <phoneticPr fontId="30"/>
  </si>
  <si>
    <t>■ 看護職員の常勤換算方法による人数</t>
    <rPh sb="2" eb="4">
      <t>カンゴ</t>
    </rPh>
    <rPh sb="4" eb="6">
      <t>ショクイン</t>
    </rPh>
    <rPh sb="7" eb="9">
      <t>ジョウキン</t>
    </rPh>
    <rPh sb="9" eb="11">
      <t>カンサン</t>
    </rPh>
    <rPh sb="11" eb="13">
      <t>ホウホウ</t>
    </rPh>
    <rPh sb="16" eb="18">
      <t>ニンズウ</t>
    </rPh>
    <phoneticPr fontId="30"/>
  </si>
  <si>
    <t>■ 介護職員の常勤換算方法による人数</t>
    <rPh sb="2" eb="4">
      <t>カイゴ</t>
    </rPh>
    <rPh sb="4" eb="6">
      <t>ショクイン</t>
    </rPh>
    <rPh sb="7" eb="9">
      <t>ジョウキン</t>
    </rPh>
    <rPh sb="9" eb="11">
      <t>カンサン</t>
    </rPh>
    <rPh sb="11" eb="13">
      <t>ホウホウ</t>
    </rPh>
    <rPh sb="16" eb="18">
      <t>ニンズウ</t>
    </rPh>
    <phoneticPr fontId="30"/>
  </si>
  <si>
    <t>常勤の従業者の人数</t>
  </si>
  <si>
    <t>常勤換算方法による人数</t>
    <rPh sb="0" eb="2">
      <t>ジョウキン</t>
    </rPh>
    <rPh sb="2" eb="4">
      <t>カンサン</t>
    </rPh>
    <rPh sb="4" eb="6">
      <t>ホウホウ</t>
    </rPh>
    <rPh sb="9" eb="11">
      <t>ニンズウ</t>
    </rPh>
    <phoneticPr fontId="30"/>
  </si>
  <si>
    <t>≪要 提出≫</t>
    <rPh sb="1" eb="2">
      <t>ヨウ</t>
    </rPh>
    <rPh sb="3" eb="5">
      <t>テイシュツ</t>
    </rPh>
    <phoneticPr fontId="30"/>
  </si>
  <si>
    <t>■シフト記号表（勤務時間帯）</t>
    <rPh sb="4" eb="6">
      <t>キゴウ</t>
    </rPh>
    <rPh sb="6" eb="7">
      <t>ヒョウ</t>
    </rPh>
    <rPh sb="8" eb="10">
      <t>キンム</t>
    </rPh>
    <rPh sb="10" eb="13">
      <t>ジカンタイ</t>
    </rPh>
    <phoneticPr fontId="30"/>
  </si>
  <si>
    <t>※24時間表記</t>
    <rPh sb="3" eb="5">
      <t>ジカン</t>
    </rPh>
    <rPh sb="5" eb="7">
      <t>ヒョウキ</t>
    </rPh>
    <phoneticPr fontId="30"/>
  </si>
  <si>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30"/>
  </si>
  <si>
    <t>勤務時間</t>
    <rPh sb="0" eb="2">
      <t>キンム</t>
    </rPh>
    <rPh sb="2" eb="4">
      <t>ジカン</t>
    </rPh>
    <phoneticPr fontId="30"/>
  </si>
  <si>
    <t>自由記載欄</t>
    <rPh sb="0" eb="2">
      <t>ジユウ</t>
    </rPh>
    <rPh sb="2" eb="4">
      <t>キサイ</t>
    </rPh>
    <rPh sb="4" eb="5">
      <t>ラン</t>
    </rPh>
    <phoneticPr fontId="30"/>
  </si>
  <si>
    <t>始業時刻</t>
    <rPh sb="0" eb="2">
      <t>シギョウ</t>
    </rPh>
    <rPh sb="2" eb="4">
      <t>ジコク</t>
    </rPh>
    <phoneticPr fontId="30"/>
  </si>
  <si>
    <t>終業時刻</t>
    <rPh sb="0" eb="2">
      <t>シュウギョウ</t>
    </rPh>
    <rPh sb="2" eb="4">
      <t>ジコク</t>
    </rPh>
    <phoneticPr fontId="30"/>
  </si>
  <si>
    <t>うち、休憩時間</t>
    <rPh sb="3" eb="5">
      <t>キュウケイ</t>
    </rPh>
    <rPh sb="5" eb="7">
      <t>ジカン</t>
    </rPh>
    <phoneticPr fontId="30"/>
  </si>
  <si>
    <t>：</t>
    <phoneticPr fontId="30"/>
  </si>
  <si>
    <t>～</t>
    <phoneticPr fontId="30"/>
  </si>
  <si>
    <t>（</t>
    <phoneticPr fontId="30"/>
  </si>
  <si>
    <t>c</t>
    <phoneticPr fontId="30"/>
  </si>
  <si>
    <t>g</t>
    <phoneticPr fontId="30"/>
  </si>
  <si>
    <t>（夜勤）16:00～翌9:00勤務</t>
    <rPh sb="1" eb="3">
      <t>ヤキン</t>
    </rPh>
    <rPh sb="10" eb="11">
      <t>ヨク</t>
    </rPh>
    <rPh sb="15" eb="17">
      <t>キンム</t>
    </rPh>
    <phoneticPr fontId="30"/>
  </si>
  <si>
    <t>（夜勤）16:00～翌9:00勤務</t>
    <phoneticPr fontId="30"/>
  </si>
  <si>
    <t>j</t>
    <phoneticPr fontId="30"/>
  </si>
  <si>
    <t>k</t>
    <phoneticPr fontId="30"/>
  </si>
  <si>
    <t>l</t>
    <phoneticPr fontId="30"/>
  </si>
  <si>
    <t>m</t>
    <phoneticPr fontId="30"/>
  </si>
  <si>
    <t>n</t>
    <phoneticPr fontId="30"/>
  </si>
  <si>
    <t>o</t>
    <phoneticPr fontId="30"/>
  </si>
  <si>
    <t>p</t>
    <phoneticPr fontId="30"/>
  </si>
  <si>
    <t>q</t>
    <phoneticPr fontId="30"/>
  </si>
  <si>
    <t>r</t>
    <phoneticPr fontId="30"/>
  </si>
  <si>
    <t>s</t>
    <phoneticPr fontId="30"/>
  </si>
  <si>
    <t>t</t>
    <phoneticPr fontId="30"/>
  </si>
  <si>
    <t>u</t>
    <phoneticPr fontId="30"/>
  </si>
  <si>
    <t>v</t>
    <phoneticPr fontId="30"/>
  </si>
  <si>
    <t>w</t>
    <phoneticPr fontId="30"/>
  </si>
  <si>
    <t>x</t>
    <phoneticPr fontId="30"/>
  </si>
  <si>
    <t>y</t>
    <phoneticPr fontId="30"/>
  </si>
  <si>
    <t>z</t>
    <phoneticPr fontId="30"/>
  </si>
  <si>
    <t>aa</t>
    <phoneticPr fontId="30"/>
  </si>
  <si>
    <t>ab</t>
    <phoneticPr fontId="30"/>
  </si>
  <si>
    <t>ac</t>
    <phoneticPr fontId="30"/>
  </si>
  <si>
    <t>ad</t>
    <phoneticPr fontId="30"/>
  </si>
  <si>
    <t>ae</t>
    <phoneticPr fontId="30"/>
  </si>
  <si>
    <t>af</t>
    <phoneticPr fontId="30"/>
  </si>
  <si>
    <t>ag</t>
    <phoneticPr fontId="30"/>
  </si>
  <si>
    <t>1日に2回勤務する場合</t>
    <rPh sb="1" eb="2">
      <t>ニチ</t>
    </rPh>
    <rPh sb="4" eb="5">
      <t>カイ</t>
    </rPh>
    <rPh sb="5" eb="7">
      <t>キンム</t>
    </rPh>
    <rPh sb="9" eb="11">
      <t>バアイ</t>
    </rPh>
    <phoneticPr fontId="30"/>
  </si>
  <si>
    <t>ah</t>
    <phoneticPr fontId="30"/>
  </si>
  <si>
    <t>1日に2回勤務する場合</t>
    <phoneticPr fontId="30"/>
  </si>
  <si>
    <t>ai</t>
    <phoneticPr fontId="30"/>
  </si>
  <si>
    <t>・職種ごとの勤務時間を「○：○○～○：○○」と表記することが困難な場合は、No18～33を活用し、勤務時間数のみを入力してください。</t>
    <rPh sb="45" eb="47">
      <t>カツヨウ</t>
    </rPh>
    <phoneticPr fontId="30"/>
  </si>
  <si>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30"/>
  </si>
  <si>
    <t>・シフト記号が足りない場合は、適宜、行を追加してください。</t>
    <rPh sb="4" eb="6">
      <t>キゴウ</t>
    </rPh>
    <rPh sb="7" eb="8">
      <t>タ</t>
    </rPh>
    <rPh sb="11" eb="13">
      <t>バアイ</t>
    </rPh>
    <rPh sb="15" eb="17">
      <t>テキギ</t>
    </rPh>
    <rPh sb="18" eb="19">
      <t>ギョウ</t>
    </rPh>
    <rPh sb="20" eb="22">
      <t>ツイカ</t>
    </rPh>
    <phoneticPr fontId="30"/>
  </si>
  <si>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30"/>
  </si>
  <si>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0"/>
  </si>
  <si>
    <t>(5) 
職種</t>
    <phoneticPr fontId="2"/>
  </si>
  <si>
    <t>(6)
勤務
形態</t>
    <phoneticPr fontId="2"/>
  </si>
  <si>
    <t>(7) 資格</t>
    <rPh sb="4" eb="6">
      <t>シカク</t>
    </rPh>
    <phoneticPr fontId="30"/>
  </si>
  <si>
    <t>(8) 氏　名</t>
    <phoneticPr fontId="2"/>
  </si>
  <si>
    <t>(9)</t>
    <phoneticPr fontId="30"/>
  </si>
  <si>
    <r>
      <t xml:space="preserve">(11)
</t>
    </r>
    <r>
      <rPr>
        <sz val="11"/>
        <rFont val="HGSｺﾞｼｯｸM"/>
        <family val="3"/>
        <charset val="128"/>
      </rPr>
      <t>週平均
勤務時間数</t>
    </r>
    <rPh sb="6" eb="8">
      <t>ヘイキン</t>
    </rPh>
    <rPh sb="9" eb="11">
      <t>キンム</t>
    </rPh>
    <rPh sb="11" eb="13">
      <t>ジカン</t>
    </rPh>
    <rPh sb="13" eb="14">
      <t>スウ</t>
    </rPh>
    <phoneticPr fontId="2"/>
  </si>
  <si>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</si>
  <si>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30"/>
  </si>
  <si>
    <t>・職種ごとの勤務時間を「○：○○～○：○○」と表記することが困難な場合は、No18～33を活用し、</t>
    <rPh sb="45" eb="47">
      <t>カツヨウ</t>
    </rPh>
    <phoneticPr fontId="30"/>
  </si>
  <si>
    <t xml:space="preserve">   勤務時間数のみを入力してください。</t>
    <phoneticPr fontId="30"/>
  </si>
  <si>
    <t>・No18～33以外は始業時刻・終業時刻・休憩時間等を入力すると勤務時間数が計算されますが、</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phoneticPr fontId="30"/>
  </si>
  <si>
    <t xml:space="preserve">   入力の補助を目的とするものですので、結果に誤りがないかご確認ください。</t>
    <phoneticPr fontId="30"/>
  </si>
  <si>
    <t>≪提出不要≫</t>
    <rPh sb="1" eb="3">
      <t>テイシュツ</t>
    </rPh>
    <rPh sb="3" eb="5">
      <t>フヨウ</t>
    </rPh>
    <phoneticPr fontId="30"/>
  </si>
  <si>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2"/>
  </si>
  <si>
    <t>・・・直接入力する必要がある箇所です。</t>
    <rPh sb="3" eb="5">
      <t>チョクセツ</t>
    </rPh>
    <rPh sb="5" eb="7">
      <t>ニュウリョク</t>
    </rPh>
    <rPh sb="9" eb="11">
      <t>ヒツヨウ</t>
    </rPh>
    <rPh sb="14" eb="16">
      <t>カショ</t>
    </rPh>
    <phoneticPr fontId="30"/>
  </si>
  <si>
    <t>下記の記入方法に従って、入力してください。</t>
    <phoneticPr fontId="30"/>
  </si>
  <si>
    <t>・・・プルダウンから選択して入力する必要がある箇所です。</t>
    <rPh sb="10" eb="12">
      <t>センタク</t>
    </rPh>
    <rPh sb="14" eb="16">
      <t>ニュウリョク</t>
    </rPh>
    <rPh sb="18" eb="20">
      <t>ヒツヨウ</t>
    </rPh>
    <rPh sb="23" eb="25">
      <t>カショ</t>
    </rPh>
    <phoneticPr fontId="30"/>
  </si>
  <si>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3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</si>
  <si>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30"/>
  </si>
  <si>
    <t>　(1) 「４週」・「暦月」のいずれかを選択してください。</t>
    <rPh sb="7" eb="8">
      <t>シュウ</t>
    </rPh>
    <rPh sb="11" eb="12">
      <t>レキ</t>
    </rPh>
    <rPh sb="12" eb="13">
      <t>ツキ</t>
    </rPh>
    <rPh sb="20" eb="22">
      <t>センタク</t>
    </rPh>
    <phoneticPr fontId="30"/>
  </si>
  <si>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30"/>
  </si>
  <si>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30"/>
  </si>
  <si>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30"/>
  </si>
  <si>
    <t>　　  小数点第2位以下を切り上げ）とします。新規又は再開の場合は、推定数を入力してください。</t>
    <phoneticPr fontId="30"/>
  </si>
  <si>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30"/>
  </si>
  <si>
    <t xml:space="preserve"> 　　 記入の順序は、職種ごとにまとめてください。</t>
    <rPh sb="4" eb="6">
      <t>キニュウ</t>
    </rPh>
    <rPh sb="7" eb="9">
      <t>ジュンジョ</t>
    </rPh>
    <rPh sb="11" eb="13">
      <t>ショクシュ</t>
    </rPh>
    <phoneticPr fontId="30"/>
  </si>
  <si>
    <t>職種名</t>
    <rPh sb="0" eb="2">
      <t>ショクシュ</t>
    </rPh>
    <rPh sb="2" eb="3">
      <t>メイ</t>
    </rPh>
    <phoneticPr fontId="30"/>
  </si>
  <si>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</si>
  <si>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30"/>
  </si>
  <si>
    <t>非常勤で兼務</t>
    <rPh sb="0" eb="1">
      <t>ヒ</t>
    </rPh>
    <rPh sb="1" eb="3">
      <t>ジョウキン</t>
    </rPh>
    <rPh sb="4" eb="6">
      <t>ケンム</t>
    </rPh>
    <phoneticPr fontId="30"/>
  </si>
  <si>
    <t>（注）常勤・非常勤の区分について</t>
    <rPh sb="1" eb="2">
      <t>チュウ</t>
    </rPh>
    <rPh sb="3" eb="5">
      <t>ジョウキン</t>
    </rPh>
    <rPh sb="6" eb="9">
      <t>ヒジョウキン</t>
    </rPh>
    <rPh sb="10" eb="12">
      <t>クブン</t>
    </rPh>
    <phoneticPr fontId="30"/>
  </si>
  <si>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30"/>
  </si>
  <si>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30"/>
  </si>
  <si>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30"/>
  </si>
  <si>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30"/>
  </si>
  <si>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30"/>
  </si>
  <si>
    <t>　(8) 従業者の氏名を記入してください。</t>
    <rPh sb="5" eb="8">
      <t>ジュウギョウシャ</t>
    </rPh>
    <rPh sb="9" eb="11">
      <t>シメイ</t>
    </rPh>
    <rPh sb="12" eb="14">
      <t>キニュウ</t>
    </rPh>
    <phoneticPr fontId="30"/>
  </si>
  <si>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30"/>
  </si>
  <si>
    <t>　　  ※ 指定基準の確認に際しては、４週分の入力で差し支えありません。</t>
  </si>
  <si>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30"/>
  </si>
  <si>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30"/>
  </si>
  <si>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30"/>
  </si>
  <si>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30"/>
  </si>
  <si>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30"/>
  </si>
  <si>
    <t>　　　 その他、特記事項欄としてもご活用ください。</t>
    <rPh sb="6" eb="7">
      <t>タ</t>
    </rPh>
    <rPh sb="8" eb="10">
      <t>トッキ</t>
    </rPh>
    <rPh sb="10" eb="12">
      <t>ジコウ</t>
    </rPh>
    <rPh sb="12" eb="13">
      <t>ラン</t>
    </rPh>
    <rPh sb="18" eb="20">
      <t>カツヨウ</t>
    </rPh>
    <phoneticPr fontId="30"/>
  </si>
  <si>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30"/>
  </si>
  <si>
    <t>　　　　○ 常勤換算方法とは、非常勤の従業者について「事業所の従業者の勤務延時間数を当該事業所において常勤の従業者が勤務すべき時間数で除することにより、</t>
    <phoneticPr fontId="30"/>
  </si>
  <si>
    <t>　　　　　常勤の従業者の員数に換算する方法」であるため、常勤の従業者については常勤換算方法によらず、実人数で計算する。</t>
    <phoneticPr fontId="30"/>
  </si>
  <si>
    <r>
      <t>　　　　　したがって、勤務形態「</t>
    </r>
    <r>
      <rPr>
        <sz val="11"/>
        <color rgb="FF000000"/>
        <rFont val="Calibri"/>
        <family val="2"/>
      </rPr>
      <t>A</t>
    </r>
    <r>
      <rPr>
        <sz val="11"/>
        <color rgb="FF000000"/>
        <rFont val="ＭＳ Ｐゴシック"/>
        <family val="3"/>
        <charset val="128"/>
        <scheme val="minor"/>
      </rPr>
      <t>：常勤で専従」及び「</t>
    </r>
    <r>
      <rPr>
        <sz val="11"/>
        <color rgb="FF000000"/>
        <rFont val="Calibri"/>
        <family val="2"/>
      </rPr>
      <t>B</t>
    </r>
    <r>
      <rPr>
        <sz val="11"/>
        <color rgb="FF000000"/>
        <rFont val="ＭＳ Ｐゴシック"/>
        <family val="3"/>
        <charset val="128"/>
        <scheme val="minor"/>
      </rPr>
      <t>：常勤で兼務」については、実態に応じて「常勤換算の対象時間数」及び「常勤換算方法対象外の常勤の従業者の人数」を確認し、</t>
    </r>
    <phoneticPr fontId="30"/>
  </si>
  <si>
    <t>　　　　　手入力すること。</t>
    <phoneticPr fontId="30"/>
  </si>
  <si>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30"/>
  </si>
  <si>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30"/>
  </si>
  <si>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30"/>
  </si>
  <si>
    <t>従業者の勤務の体制及び勤務形態一覧表　記入方法　（【ユニット型】指定介護老人福祉施設・短期入所生活介護）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フクシ</t>
    </rPh>
    <rPh sb="40" eb="42">
      <t>シセツ</t>
    </rPh>
    <rPh sb="43" eb="45">
      <t>タンキ</t>
    </rPh>
    <rPh sb="45" eb="47">
      <t>ニュウショ</t>
    </rPh>
    <rPh sb="47" eb="49">
      <t>セイカツ</t>
    </rPh>
    <rPh sb="49" eb="51">
      <t>カイゴ</t>
    </rPh>
    <phoneticPr fontId="2"/>
  </si>
  <si>
    <t>　(5) ユニットリーダーに以下の印をつけてください。</t>
    <rPh sb="14" eb="16">
      <t>イカ</t>
    </rPh>
    <rPh sb="17" eb="18">
      <t>シルシ</t>
    </rPh>
    <phoneticPr fontId="30"/>
  </si>
  <si>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30"/>
  </si>
  <si>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30"/>
  </si>
  <si>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30"/>
  </si>
  <si>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30"/>
  </si>
  <si>
    <t>　　  原則、そのユニットを並べて記載してください。</t>
    <rPh sb="4" eb="6">
      <t>ゲンソク</t>
    </rPh>
    <rPh sb="14" eb="15">
      <t>ナラ</t>
    </rPh>
    <rPh sb="17" eb="19">
      <t>キサイ</t>
    </rPh>
    <phoneticPr fontId="30"/>
  </si>
  <si>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30"/>
  </si>
  <si>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30"/>
  </si>
  <si>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30"/>
  </si>
  <si>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</si>
  <si>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30"/>
  </si>
  <si>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30"/>
  </si>
  <si>
    <t>　(10) 従業者の氏名を記入してください。</t>
    <rPh sb="6" eb="9">
      <t>ジュウギョウシャ</t>
    </rPh>
    <rPh sb="10" eb="12">
      <t>シメイ</t>
    </rPh>
    <rPh sb="13" eb="15">
      <t>キニュウ</t>
    </rPh>
    <phoneticPr fontId="30"/>
  </si>
  <si>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30"/>
  </si>
  <si>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30"/>
  </si>
  <si>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30"/>
  </si>
  <si>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30"/>
  </si>
  <si>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30"/>
  </si>
  <si>
    <t>１．サービス種別</t>
    <rPh sb="6" eb="8">
      <t>シュベツ</t>
    </rPh>
    <phoneticPr fontId="30"/>
  </si>
  <si>
    <t>サービス種別</t>
    <rPh sb="4" eb="6">
      <t>シュベツ</t>
    </rPh>
    <phoneticPr fontId="30"/>
  </si>
  <si>
    <t>指定介護老人福祉施設（従来型）</t>
    <rPh sb="0" eb="2">
      <t>シテイ</t>
    </rPh>
    <rPh sb="2" eb="4">
      <t>カイゴ</t>
    </rPh>
    <rPh sb="4" eb="6">
      <t>ロウジン</t>
    </rPh>
    <rPh sb="6" eb="8">
      <t>フクシ</t>
    </rPh>
    <rPh sb="8" eb="10">
      <t>シセツ</t>
    </rPh>
    <rPh sb="11" eb="13">
      <t>ジュウライ</t>
    </rPh>
    <rPh sb="13" eb="14">
      <t>ガタ</t>
    </rPh>
    <phoneticPr fontId="30"/>
  </si>
  <si>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30"/>
  </si>
  <si>
    <t>短期入所生活介護（従来型）</t>
    <rPh sb="0" eb="2">
      <t>タンキ</t>
    </rPh>
    <rPh sb="2" eb="4">
      <t>ニュウショ</t>
    </rPh>
    <rPh sb="4" eb="6">
      <t>セイカツ</t>
    </rPh>
    <rPh sb="6" eb="8">
      <t>カイゴ</t>
    </rPh>
    <rPh sb="9" eb="11">
      <t>ジュウライ</t>
    </rPh>
    <rPh sb="11" eb="12">
      <t>ガタ</t>
    </rPh>
    <phoneticPr fontId="30"/>
  </si>
  <si>
    <t>短期入所生活介護（ユニット型）</t>
    <rPh sb="0" eb="2">
      <t>タンキ</t>
    </rPh>
    <rPh sb="2" eb="4">
      <t>ニュウショ</t>
    </rPh>
    <rPh sb="4" eb="6">
      <t>セイカツ</t>
    </rPh>
    <rPh sb="6" eb="8">
      <t>カイゴ</t>
    </rPh>
    <rPh sb="13" eb="14">
      <t>ガタ</t>
    </rPh>
    <phoneticPr fontId="30"/>
  </si>
  <si>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30"/>
  </si>
  <si>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30"/>
  </si>
  <si>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30"/>
  </si>
  <si>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30"/>
  </si>
  <si>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30"/>
  </si>
  <si>
    <t>ー</t>
    <phoneticPr fontId="30"/>
  </si>
  <si>
    <t>２．職種名・資格名称</t>
    <rPh sb="2" eb="4">
      <t>ショクシュ</t>
    </rPh>
    <rPh sb="4" eb="5">
      <t>メイ</t>
    </rPh>
    <rPh sb="6" eb="8">
      <t>シカク</t>
    </rPh>
    <rPh sb="8" eb="10">
      <t>メイショウ</t>
    </rPh>
    <phoneticPr fontId="30"/>
  </si>
  <si>
    <t>資格</t>
    <rPh sb="0" eb="2">
      <t>シカク</t>
    </rPh>
    <phoneticPr fontId="30"/>
  </si>
  <si>
    <t>理学療法士</t>
    <rPh sb="0" eb="2">
      <t>リガク</t>
    </rPh>
    <rPh sb="2" eb="5">
      <t>リョウホウシ</t>
    </rPh>
    <phoneticPr fontId="30"/>
  </si>
  <si>
    <t>社会福祉事業に2年以上従事</t>
    <rPh sb="0" eb="2">
      <t>シャカイ</t>
    </rPh>
    <rPh sb="2" eb="4">
      <t>フクシ</t>
    </rPh>
    <rPh sb="4" eb="6">
      <t>ジギョウ</t>
    </rPh>
    <rPh sb="8" eb="9">
      <t>ネン</t>
    </rPh>
    <rPh sb="9" eb="11">
      <t>イジョウ</t>
    </rPh>
    <rPh sb="11" eb="13">
      <t>ジュウジ</t>
    </rPh>
    <phoneticPr fontId="30"/>
  </si>
  <si>
    <t>社会福祉士</t>
    <rPh sb="0" eb="2">
      <t>シャカイ</t>
    </rPh>
    <rPh sb="2" eb="5">
      <t>フクシシ</t>
    </rPh>
    <phoneticPr fontId="30"/>
  </si>
  <si>
    <t>准看護師</t>
    <rPh sb="0" eb="4">
      <t>ジュンカンゴシ</t>
    </rPh>
    <phoneticPr fontId="30"/>
  </si>
  <si>
    <t>作業療法士</t>
    <rPh sb="0" eb="2">
      <t>サギョウ</t>
    </rPh>
    <rPh sb="2" eb="5">
      <t>リョウホウシ</t>
    </rPh>
    <phoneticPr fontId="30"/>
  </si>
  <si>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30"/>
  </si>
  <si>
    <t>精神保健福祉士</t>
    <rPh sb="0" eb="2">
      <t>セイシン</t>
    </rPh>
    <rPh sb="2" eb="4">
      <t>ホケン</t>
    </rPh>
    <rPh sb="4" eb="7">
      <t>フクシシ</t>
    </rPh>
    <phoneticPr fontId="30"/>
  </si>
  <si>
    <t>言語聴覚士</t>
    <rPh sb="0" eb="2">
      <t>ゲンゴ</t>
    </rPh>
    <rPh sb="2" eb="5">
      <t>チョウカクシ</t>
    </rPh>
    <phoneticPr fontId="30"/>
  </si>
  <si>
    <t>柔道整復師</t>
    <rPh sb="0" eb="2">
      <t>ジュウドウ</t>
    </rPh>
    <rPh sb="2" eb="5">
      <t>セイフクシ</t>
    </rPh>
    <phoneticPr fontId="30"/>
  </si>
  <si>
    <t>あん摩マッサージ指圧師</t>
    <rPh sb="2" eb="3">
      <t>マ</t>
    </rPh>
    <rPh sb="8" eb="11">
      <t>シアツシ</t>
    </rPh>
    <phoneticPr fontId="30"/>
  </si>
  <si>
    <t>はり師</t>
    <rPh sb="2" eb="3">
      <t>シ</t>
    </rPh>
    <phoneticPr fontId="30"/>
  </si>
  <si>
    <t>きゅう師</t>
    <rPh sb="3" eb="4">
      <t>シ</t>
    </rPh>
    <phoneticPr fontId="30"/>
  </si>
  <si>
    <t>【自治体の皆様へ】</t>
    <rPh sb="1" eb="4">
      <t>ジチタイ</t>
    </rPh>
    <rPh sb="5" eb="7">
      <t>ミナサマ</t>
    </rPh>
    <phoneticPr fontId="30"/>
  </si>
  <si>
    <t>※ INDIRECT関数使用のため、以下のとおりセルに「名前の定義」をしています。</t>
    <rPh sb="10" eb="12">
      <t>カンスウ</t>
    </rPh>
    <rPh sb="12" eb="14">
      <t>シヨウ</t>
    </rPh>
    <rPh sb="18" eb="20">
      <t>イカ</t>
    </rPh>
    <rPh sb="28" eb="30">
      <t>ナマエ</t>
    </rPh>
    <rPh sb="31" eb="33">
      <t>テイギ</t>
    </rPh>
    <phoneticPr fontId="30"/>
  </si>
  <si>
    <t>　21行目・・・「職種」</t>
    <rPh sb="3" eb="5">
      <t>ギョウメ</t>
    </rPh>
    <rPh sb="9" eb="11">
      <t>ショクシュ</t>
    </rPh>
    <phoneticPr fontId="30"/>
  </si>
  <si>
    <t>　C列・・・「管理者」</t>
    <rPh sb="2" eb="3">
      <t>レツ</t>
    </rPh>
    <rPh sb="7" eb="10">
      <t>カンリシャ</t>
    </rPh>
    <phoneticPr fontId="30"/>
  </si>
  <si>
    <t>　D列・・・「医師」</t>
    <rPh sb="2" eb="3">
      <t>レツ</t>
    </rPh>
    <rPh sb="7" eb="9">
      <t>イシ</t>
    </rPh>
    <phoneticPr fontId="30"/>
  </si>
  <si>
    <t>　E列・・・「生活相談員」</t>
    <rPh sb="2" eb="3">
      <t>レツ</t>
    </rPh>
    <rPh sb="7" eb="9">
      <t>セイカツ</t>
    </rPh>
    <rPh sb="9" eb="12">
      <t>ソウダンイン</t>
    </rPh>
    <phoneticPr fontId="30"/>
  </si>
  <si>
    <t>　F列・・・「看護職員」</t>
    <rPh sb="2" eb="3">
      <t>レツ</t>
    </rPh>
    <rPh sb="7" eb="9">
      <t>カンゴ</t>
    </rPh>
    <rPh sb="9" eb="11">
      <t>ショクイン</t>
    </rPh>
    <phoneticPr fontId="30"/>
  </si>
  <si>
    <t>　G列・・・「介護職員」</t>
    <rPh sb="2" eb="3">
      <t>レツ</t>
    </rPh>
    <rPh sb="7" eb="9">
      <t>カイゴ</t>
    </rPh>
    <rPh sb="9" eb="11">
      <t>ショクイン</t>
    </rPh>
    <phoneticPr fontId="30"/>
  </si>
  <si>
    <t>　H列・・・「栄養士」</t>
    <rPh sb="2" eb="3">
      <t>レツ</t>
    </rPh>
    <rPh sb="7" eb="10">
      <t>エイヨウシ</t>
    </rPh>
    <phoneticPr fontId="30"/>
  </si>
  <si>
    <t>　I列・・・「機能訓練指導員」</t>
    <rPh sb="2" eb="3">
      <t>レツ</t>
    </rPh>
    <rPh sb="7" eb="9">
      <t>キノウ</t>
    </rPh>
    <rPh sb="9" eb="11">
      <t>クンレン</t>
    </rPh>
    <rPh sb="11" eb="14">
      <t>シドウイン</t>
    </rPh>
    <phoneticPr fontId="30"/>
  </si>
  <si>
    <t>　J列・・・「介護支援専門員」</t>
    <rPh sb="2" eb="3">
      <t>レツ</t>
    </rPh>
    <rPh sb="7" eb="9">
      <t>カイゴ</t>
    </rPh>
    <rPh sb="9" eb="11">
      <t>シエン</t>
    </rPh>
    <rPh sb="11" eb="14">
      <t>センモンイン</t>
    </rPh>
    <phoneticPr fontId="30"/>
  </si>
  <si>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30"/>
  </si>
  <si>
    <t>　行が足りない場合は、適宜追加してください。</t>
    <rPh sb="1" eb="2">
      <t>ギョウ</t>
    </rPh>
    <rPh sb="3" eb="4">
      <t>タ</t>
    </rPh>
    <rPh sb="7" eb="9">
      <t>バアイ</t>
    </rPh>
    <rPh sb="11" eb="13">
      <t>テキギ</t>
    </rPh>
    <rPh sb="13" eb="15">
      <t>ツイカ</t>
    </rPh>
    <phoneticPr fontId="30"/>
  </si>
  <si>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30"/>
  </si>
  <si>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30"/>
  </si>
  <si>
    <t>　・「数式」タブ　⇒　「名前の定義」を選択</t>
    <rPh sb="3" eb="5">
      <t>スウシキ</t>
    </rPh>
    <rPh sb="12" eb="14">
      <t>ナマエ</t>
    </rPh>
    <rPh sb="15" eb="17">
      <t>テイギ</t>
    </rPh>
    <rPh sb="19" eb="21">
      <t>センタク</t>
    </rPh>
    <phoneticPr fontId="30"/>
  </si>
  <si>
    <t>　・「名前」に職種名を入力</t>
    <rPh sb="3" eb="5">
      <t>ナマエ</t>
    </rPh>
    <rPh sb="7" eb="9">
      <t>ショクシュ</t>
    </rPh>
    <rPh sb="9" eb="10">
      <t>メイ</t>
    </rPh>
    <rPh sb="11" eb="13">
      <t>ニュウリョク</t>
    </rPh>
    <phoneticPr fontId="30"/>
  </si>
  <si>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30"/>
  </si>
  <si>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30"/>
  </si>
  <si>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</si>
  <si>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</si>
  <si>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</si>
  <si>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</si>
  <si>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</si>
  <si>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</si>
  <si>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</si>
  <si>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</si>
  <si>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</si>
  <si>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</si>
  <si>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</si>
  <si>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</si>
  <si>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</si>
  <si>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介護支援専門員</t>
    <rPh sb="0" eb="2">
      <t>カイゴ</t>
    </rPh>
    <rPh sb="2" eb="4">
      <t>シエン</t>
    </rPh>
    <rPh sb="4" eb="7">
      <t>センモンイン</t>
    </rPh>
    <phoneticPr fontId="2"/>
  </si>
  <si>
    <t>２．栄養マネジメント強化加算</t>
    <rPh sb="2" eb="4">
      <t>エイヨウ</t>
    </rPh>
    <rPh sb="10" eb="12">
      <t>キョウカ</t>
    </rPh>
    <rPh sb="12" eb="14">
      <t>カサン</t>
    </rPh>
    <phoneticPr fontId="2"/>
  </si>
  <si>
    <t>→</t>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</si>
  <si>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</si>
  <si>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</si>
  <si>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※各ユニット、ユニット以外の職員の配置状況及びユニットリーダーが分かるよう記載すること。</t>
    <phoneticPr fontId="2"/>
  </si>
  <si>
    <t>・介護福祉士の資格証(写)</t>
    <phoneticPr fontId="2"/>
  </si>
  <si>
    <t>令和　　年　　月　　日</t>
    <rPh sb="4" eb="5">
      <t>ネン</t>
    </rPh>
    <rPh sb="7" eb="8">
      <t>ガツ</t>
    </rPh>
    <rPh sb="10" eb="11">
      <t>ニチ</t>
    </rPh>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</si>
  <si>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</si>
  <si>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1　事 業 所 名</t>
    <phoneticPr fontId="2"/>
  </si>
  <si>
    <t>2　異 動 区 分</t>
    <rPh sb="2" eb="3">
      <t>イ</t>
    </rPh>
    <rPh sb="4" eb="5">
      <t>ドウ</t>
    </rPh>
    <rPh sb="6" eb="7">
      <t>ク</t>
    </rPh>
    <rPh sb="8" eb="9">
      <t>ブン</t>
    </rPh>
    <phoneticPr fontId="2"/>
  </si>
  <si>
    <t>　1　新規　2　変更　3　終了</t>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</si>
  <si>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</si>
  <si>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</si>
  <si>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</si>
  <si>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</si>
  <si>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t>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</si>
  <si>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</si>
  <si>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人</t>
    <rPh sb="0" eb="1">
      <t>ニン</t>
    </rPh>
    <phoneticPr fontId="2"/>
  </si>
  <si>
    <t>②</t>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</si>
  <si>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</si>
  <si>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</si>
  <si>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有・無</t>
    <rPh sb="0" eb="1">
      <t>ウ</t>
    </rPh>
    <rPh sb="2" eb="3">
      <t>ム</t>
    </rPh>
    <phoneticPr fontId="2"/>
  </si>
  <si>
    <t>③</t>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</si>
  <si>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</si>
  <si>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</si>
  <si>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④</t>
    <phoneticPr fontId="2"/>
  </si>
  <si>
    <t>入所者総数</t>
    <rPh sb="0" eb="2">
      <t>ニュウショ</t>
    </rPh>
    <rPh sb="2" eb="3">
      <t>シャ</t>
    </rPh>
    <rPh sb="3" eb="5">
      <t>ソウスウ</t>
    </rPh>
    <phoneticPr fontId="2"/>
  </si>
  <si>
    <t>⑤</t>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</si>
  <si>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</si>
  <si>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</si>
  <si>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</si>
  <si>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</si>
  <si>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</si>
  <si>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</si>
  <si>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</si>
  <si>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</si>
  <si>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</si>
  <si>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</si>
  <si>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</si>
  <si>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</si>
  <si>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</si>
  <si>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</si>
  <si>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</si>
  <si>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</si>
  <si>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</si>
  <si>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</si>
  <si>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</si>
  <si>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</si>
  <si>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</si>
  <si>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</si>
  <si>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</si>
  <si>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</si>
  <si>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</si>
  <si>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</si>
  <si>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</si>
  <si>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</si>
  <si>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</si>
  <si>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</si>
  <si>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</si>
  <si>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</si>
  <si>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</si>
  <si>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・看護職員の資格証(写)</t>
    <phoneticPr fontId="2"/>
  </si>
  <si>
    <t>看護体制加算に係る届出書</t>
    <rPh sb="0" eb="2">
      <t>カンゴ</t>
    </rPh>
    <rPh sb="2" eb="4">
      <t>タイセイ</t>
    </rPh>
    <rPh sb="4" eb="6">
      <t>カサン</t>
    </rPh>
    <rPh sb="7" eb="8">
      <t>カカ</t>
    </rPh>
    <rPh sb="9" eb="12">
      <t>トドケデショ</t>
    </rPh>
    <phoneticPr fontId="2"/>
  </si>
  <si>
    <t>事 業 所 名</t>
    <phoneticPr fontId="2"/>
  </si>
  <si>
    <t>異動等区分</t>
  </si>
  <si>
    <t>施 設 種 別</t>
    <rPh sb="0" eb="1">
      <t>シ</t>
    </rPh>
    <rPh sb="2" eb="3">
      <t>セツ</t>
    </rPh>
    <rPh sb="4" eb="5">
      <t>タネ</t>
    </rPh>
    <rPh sb="6" eb="7">
      <t>ベツ</t>
    </rPh>
    <phoneticPr fontId="2"/>
  </si>
  <si>
    <t>届 出 項 目</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</si>
  <si>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</si>
  <si>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</si>
  <si>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定員</t>
    <rPh sb="1" eb="3">
      <t>テイイン</t>
    </rPh>
    <phoneticPr fontId="2"/>
  </si>
  <si>
    <t>人</t>
  </si>
  <si>
    <t>　入所者数</t>
    <rPh sb="1" eb="4">
      <t>ニュウショシャ</t>
    </rPh>
    <rPh sb="4" eb="5">
      <t>スウ</t>
    </rPh>
    <phoneticPr fontId="2"/>
  </si>
  <si>
    <t>看護職員の状況</t>
    <rPh sb="0" eb="2">
      <t>カンゴ</t>
    </rPh>
    <rPh sb="2" eb="4">
      <t>ショクイン</t>
    </rPh>
    <rPh sb="5" eb="7">
      <t>ジョウキョウ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</si>
  <si>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</si>
  <si>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</si>
  <si>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</si>
  <si>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</si>
  <si>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</si>
  <si>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</si>
  <si>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</si>
  <si>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事業所番号</t>
    <rPh sb="0" eb="3">
      <t>ジギョウショ</t>
    </rPh>
    <rPh sb="3" eb="5">
      <t>バンゴウ</t>
    </rPh>
    <phoneticPr fontId="2"/>
  </si>
  <si>
    <t>　24時間常時連絡できる体制を整備している。</t>
    <phoneticPr fontId="2"/>
  </si>
  <si>
    <t>（加算Ⅲ又はⅣの場合）
   ・登録喀痰吸引等事業者であることがわかる資料（登録証等）
　・夜勤時間帯を通じて配置する看護職員又は喀痰吸引の実施が出来る介護職員の資格証等(写)</t>
    <phoneticPr fontId="2"/>
  </si>
  <si>
    <t>夜勤職員配置加算に関する届出書</t>
    <rPh sb="0" eb="2">
      <t>ヤキン</t>
    </rPh>
    <rPh sb="2" eb="4">
      <t>ショクイン</t>
    </rPh>
    <rPh sb="4" eb="6">
      <t>ハイチ</t>
    </rPh>
    <rPh sb="6" eb="8">
      <t>カサン</t>
    </rPh>
    <rPh sb="9" eb="10">
      <t>カン</t>
    </rPh>
    <rPh sb="12" eb="15">
      <t>トドケデショ</t>
    </rPh>
    <phoneticPr fontId="2"/>
  </si>
  <si>
    <t>事 業 所 名</t>
    <rPh sb="0" eb="1">
      <t>コト</t>
    </rPh>
    <rPh sb="2" eb="3">
      <t>ギョウ</t>
    </rPh>
    <rPh sb="4" eb="5">
      <t>ショ</t>
    </rPh>
    <rPh sb="6" eb="7">
      <t>メイ</t>
    </rPh>
    <phoneticPr fontId="2"/>
  </si>
  <si>
    <t>異 動 区 分</t>
    <rPh sb="0" eb="1">
      <t>イ</t>
    </rPh>
    <rPh sb="2" eb="3">
      <t>ドウ</t>
    </rPh>
    <rPh sb="4" eb="5">
      <t>ク</t>
    </rPh>
    <rPh sb="6" eb="7">
      <t>ブン</t>
    </rPh>
    <phoneticPr fontId="2"/>
  </si>
  <si>
    <t>①　新規　　　　　　　　　　　②　変更　　　　　　　　　　③　終了</t>
    <rPh sb="2" eb="4">
      <t>シンキ</t>
    </rPh>
    <phoneticPr fontId="2"/>
  </si>
  <si>
    <r>
      <t>①　夜勤職員配置加算(Ⅰ</t>
    </r>
    <r>
      <rPr>
        <sz val="11"/>
        <rFont val="ＭＳ Ｐゴシック"/>
        <family val="3"/>
        <charset val="128"/>
      </rPr>
      <t>)イ</t>
    </r>
    <phoneticPr fontId="2"/>
  </si>
  <si>
    <t>②　夜勤職員配置加算(Ⅰ)ロ</t>
    <phoneticPr fontId="2"/>
  </si>
  <si>
    <t>施 設 種 別</t>
    <phoneticPr fontId="2"/>
  </si>
  <si>
    <t>③　夜勤職員配置加算(Ⅱ)イ</t>
    <phoneticPr fontId="2"/>
  </si>
  <si>
    <t>④　夜勤職員配置加算(Ⅱ)ロ</t>
    <phoneticPr fontId="2"/>
  </si>
  <si>
    <t>Ⅰ．事業所の定員（該当する所を○で囲みユニット数及び定員数を記載）</t>
    <rPh sb="2" eb="5">
      <t>ジギョウショ</t>
    </rPh>
    <rPh sb="6" eb="8">
      <t>テイイン</t>
    </rPh>
    <rPh sb="23" eb="24">
      <t>スウ</t>
    </rPh>
    <rPh sb="24" eb="25">
      <t>オヨ</t>
    </rPh>
    <phoneticPr fontId="2"/>
  </si>
  <si>
    <r>
      <t xml:space="preserve">●地域密着型介護老人福祉施設                 </t>
    </r>
    <r>
      <rPr>
        <u/>
        <sz val="11"/>
        <rFont val="ＭＳ ゴシック"/>
        <family val="3"/>
        <charset val="128"/>
      </rPr>
      <t>　　ユニット</t>
    </r>
    <r>
      <rPr>
        <sz val="11"/>
        <rFont val="ＭＳ ゴシック"/>
        <family val="3"/>
        <charset val="128"/>
      </rPr>
      <t>、</t>
    </r>
    <r>
      <rPr>
        <u/>
        <sz val="11"/>
        <rFont val="ＭＳ ゴシック"/>
        <family val="3"/>
        <charset val="128"/>
      </rPr>
      <t>　　　人</t>
    </r>
    <r>
      <rPr>
        <sz val="11"/>
        <rFont val="ＭＳ ゴシック"/>
        <family val="3"/>
        <charset val="128"/>
      </rPr>
      <t xml:space="preserve">　　　
</t>
    </r>
    <rPh sb="1" eb="3">
      <t>チイキ</t>
    </rPh>
    <rPh sb="3" eb="6">
      <t>ミッチャクガタ</t>
    </rPh>
    <rPh sb="6" eb="8">
      <t>カイゴ</t>
    </rPh>
    <rPh sb="8" eb="10">
      <t>ロウジン</t>
    </rPh>
    <rPh sb="10" eb="12">
      <t>フクシ</t>
    </rPh>
    <rPh sb="12" eb="14">
      <t>シセツ</t>
    </rPh>
    <rPh sb="41" eb="42">
      <t>ニン</t>
    </rPh>
    <phoneticPr fontId="2"/>
  </si>
  <si>
    <t>Ⅱ．事業所における加算上の夜勤時間帯</t>
    <rPh sb="2" eb="5">
      <t>ジギョウショ</t>
    </rPh>
    <rPh sb="9" eb="11">
      <t>カサン</t>
    </rPh>
    <rPh sb="11" eb="12">
      <t>ジョウ</t>
    </rPh>
    <rPh sb="13" eb="15">
      <t>ヤキン</t>
    </rPh>
    <rPh sb="15" eb="18">
      <t>ジカンタイ</t>
    </rPh>
    <phoneticPr fontId="2"/>
  </si>
  <si>
    <r>
      <t>　　　　時　　分　～　　　　時　　分</t>
    </r>
    <r>
      <rPr>
        <sz val="11"/>
        <rFont val="ＭＳ Ｐゴシック"/>
        <family val="3"/>
        <charset val="128"/>
      </rPr>
      <t>　（１６時間）</t>
    </r>
    <rPh sb="4" eb="5">
      <t>ジ</t>
    </rPh>
    <rPh sb="7" eb="8">
      <t>フン</t>
    </rPh>
    <rPh sb="14" eb="15">
      <t>ジ</t>
    </rPh>
    <rPh sb="17" eb="18">
      <t>フン</t>
    </rPh>
    <rPh sb="22" eb="24">
      <t>ジカン</t>
    </rPh>
    <phoneticPr fontId="2"/>
  </si>
  <si>
    <t>※
※</t>
    <phoneticPr fontId="2"/>
  </si>
  <si>
    <t>加算上の夜勤勤務時間帯を記載する。（勤務上の夜勤時間帯とは違います。）
午後十時から翌日の午前五時までの時間を含めた連続する１６時間とする。</t>
    <rPh sb="0" eb="2">
      <t>カサン</t>
    </rPh>
    <rPh sb="2" eb="3">
      <t>ジョウ</t>
    </rPh>
    <rPh sb="4" eb="6">
      <t>ヤキン</t>
    </rPh>
    <rPh sb="6" eb="8">
      <t>キンム</t>
    </rPh>
    <rPh sb="8" eb="10">
      <t>ジカン</t>
    </rPh>
    <rPh sb="10" eb="11">
      <t>タイ</t>
    </rPh>
    <rPh sb="12" eb="14">
      <t>キサイ</t>
    </rPh>
    <rPh sb="29" eb="30">
      <t>チガ</t>
    </rPh>
    <rPh sb="36" eb="38">
      <t>ゴゴ</t>
    </rPh>
    <rPh sb="38" eb="39">
      <t>10</t>
    </rPh>
    <rPh sb="39" eb="40">
      <t>ジ</t>
    </rPh>
    <rPh sb="42" eb="44">
      <t>ヨクジツ</t>
    </rPh>
    <rPh sb="45" eb="47">
      <t>ゴゼン</t>
    </rPh>
    <rPh sb="47" eb="48">
      <t>5</t>
    </rPh>
    <rPh sb="48" eb="49">
      <t>ジ</t>
    </rPh>
    <rPh sb="52" eb="54">
      <t>ジカン</t>
    </rPh>
    <rPh sb="55" eb="56">
      <t>フク</t>
    </rPh>
    <rPh sb="58" eb="60">
      <t>レンゾク</t>
    </rPh>
    <rPh sb="64" eb="66">
      <t>ジカン</t>
    </rPh>
    <phoneticPr fontId="2"/>
  </si>
  <si>
    <t xml:space="preserve"> 夜 勤 職 員 の
 配 置 状 況</t>
    <rPh sb="1" eb="2">
      <t>ヨル</t>
    </rPh>
    <rPh sb="3" eb="4">
      <t>ツトム</t>
    </rPh>
    <rPh sb="5" eb="6">
      <t>ショク</t>
    </rPh>
    <rPh sb="7" eb="8">
      <t>イン</t>
    </rPh>
    <rPh sb="12" eb="13">
      <t>クバ</t>
    </rPh>
    <rPh sb="14" eb="15">
      <t>オキ</t>
    </rPh>
    <rPh sb="16" eb="17">
      <t>ジョウ</t>
    </rPh>
    <rPh sb="18" eb="19">
      <t>キョウ</t>
    </rPh>
    <phoneticPr fontId="2"/>
  </si>
  <si>
    <t>Ⅲ．1日の平均夜勤職員数（　　　年　　月）</t>
    <rPh sb="3" eb="4">
      <t>ニチ</t>
    </rPh>
    <rPh sb="5" eb="7">
      <t>ヘイキン</t>
    </rPh>
    <rPh sb="7" eb="9">
      <t>ヤキン</t>
    </rPh>
    <rPh sb="9" eb="11">
      <t>ショクイン</t>
    </rPh>
    <rPh sb="11" eb="12">
      <t>スウ</t>
    </rPh>
    <rPh sb="16" eb="17">
      <t>ネン</t>
    </rPh>
    <rPh sb="19" eb="20">
      <t>ガツ</t>
    </rPh>
    <phoneticPr fontId="2"/>
  </si>
  <si>
    <t>人員基準上必要な夜勤職員数</t>
    <rPh sb="0" eb="2">
      <t>ジンイン</t>
    </rPh>
    <rPh sb="2" eb="4">
      <t>キジュン</t>
    </rPh>
    <rPh sb="4" eb="5">
      <t>ジョウ</t>
    </rPh>
    <rPh sb="5" eb="7">
      <t>ヒツヨウ</t>
    </rPh>
    <rPh sb="8" eb="10">
      <t>ヤキン</t>
    </rPh>
    <rPh sb="10" eb="12">
      <t>ショクイン</t>
    </rPh>
    <rPh sb="12" eb="13">
      <t>スウ</t>
    </rPh>
    <phoneticPr fontId="2"/>
  </si>
  <si>
    <t>計算月の延べ夜勤時間数</t>
    <rPh sb="0" eb="2">
      <t>ケイサン</t>
    </rPh>
    <rPh sb="2" eb="3">
      <t>ツキ</t>
    </rPh>
    <rPh sb="4" eb="5">
      <t>ノ</t>
    </rPh>
    <rPh sb="6" eb="8">
      <t>ヤキン</t>
    </rPh>
    <rPh sb="8" eb="11">
      <t>ジカンスウ</t>
    </rPh>
    <phoneticPr fontId="2"/>
  </si>
  <si>
    <t>時間</t>
    <rPh sb="0" eb="2">
      <t>ジカン</t>
    </rPh>
    <phoneticPr fontId="2"/>
  </si>
  <si>
    <t>計算月の日数×１６時間</t>
    <rPh sb="0" eb="2">
      <t>ケイサン</t>
    </rPh>
    <rPh sb="2" eb="3">
      <t>ツキ</t>
    </rPh>
    <rPh sb="4" eb="6">
      <t>ニッスウ</t>
    </rPh>
    <rPh sb="9" eb="11">
      <t>ジカン</t>
    </rPh>
    <phoneticPr fontId="2"/>
  </si>
  <si>
    <r>
      <t>①＋１ ＜ ②÷③</t>
    </r>
    <r>
      <rPr>
        <sz val="12"/>
        <rFont val="ＭＳ Ｐゴシック"/>
        <family val="3"/>
        <charset val="128"/>
      </rPr>
      <t xml:space="preserve"> となっているか。</t>
    </r>
    <phoneticPr fontId="2"/>
  </si>
  <si>
    <t>有  ・  無</t>
    <rPh sb="0" eb="1">
      <t>ユウ</t>
    </rPh>
    <rPh sb="6" eb="7">
      <t>ム</t>
    </rPh>
    <phoneticPr fontId="2"/>
  </si>
  <si>
    <t>※</t>
    <phoneticPr fontId="2"/>
  </si>
  <si>
    <t>各要件を満たす場合については、それぞれ根拠となる（要件を満たすことがわかる）書類を、各事業所において５年間保存してください。</t>
    <rPh sb="0" eb="3">
      <t>カクヨウケン</t>
    </rPh>
    <rPh sb="4" eb="5">
      <t>ミ</t>
    </rPh>
    <rPh sb="7" eb="9">
      <t>バアイ</t>
    </rPh>
    <rPh sb="19" eb="21">
      <t>コンキョ</t>
    </rPh>
    <rPh sb="25" eb="27">
      <t>ヨウケン</t>
    </rPh>
    <rPh sb="28" eb="29">
      <t>ミ</t>
    </rPh>
    <rPh sb="38" eb="40">
      <t>ショルイ</t>
    </rPh>
    <rPh sb="42" eb="46">
      <t>カクジギョウショ</t>
    </rPh>
    <rPh sb="51" eb="53">
      <t>ネンカン</t>
    </rPh>
    <rPh sb="53" eb="55">
      <t>ホゾン</t>
    </rPh>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</si>
  <si>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</si>
  <si>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</si>
  <si>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</si>
  <si>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</si>
  <si>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</si>
  <si>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</si>
  <si>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</si>
  <si>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</si>
  <si>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　</t>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</si>
  <si>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</si>
  <si>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</si>
  <si>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</si>
  <si>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</si>
  <si>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</si>
  <si>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</si>
  <si>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</si>
  <si>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</si>
  <si>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</si>
  <si>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</si>
  <si>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</si>
  <si>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</si>
  <si>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</si>
  <si>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</si>
  <si>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</si>
  <si>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</si>
  <si>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・平面図，写真</t>
    <phoneticPr fontId="2"/>
  </si>
  <si>
    <t>・機能訓練指導員の資格証(写)</t>
    <phoneticPr fontId="2"/>
  </si>
  <si>
    <t>・医師免許証(写)</t>
    <phoneticPr fontId="2"/>
  </si>
  <si>
    <t>・医師の資格証（写）</t>
    <phoneticPr fontId="2"/>
  </si>
  <si>
    <t>・障害者生活支援員の資格証(写)</t>
    <phoneticPr fontId="2"/>
  </si>
  <si>
    <t>・管理栄養士の資格証(写)</t>
    <phoneticPr fontId="2"/>
  </si>
  <si>
    <t>障害者生活支援体制加算に係る確認書</t>
    <rPh sb="0" eb="3">
      <t>ショウガイシャ</t>
    </rPh>
    <rPh sb="3" eb="5">
      <t>セイカツ</t>
    </rPh>
    <rPh sb="5" eb="7">
      <t>シエン</t>
    </rPh>
    <rPh sb="7" eb="9">
      <t>タイセイ</t>
    </rPh>
    <phoneticPr fontId="2"/>
  </si>
  <si>
    <t>事業所名</t>
    <rPh sb="0" eb="2">
      <t>ジギョウ</t>
    </rPh>
    <rPh sb="2" eb="3">
      <t>トコロ</t>
    </rPh>
    <rPh sb="3" eb="4">
      <t>メイ</t>
    </rPh>
    <phoneticPr fontId="2"/>
  </si>
  <si>
    <t>１　障害者生活支援体制加算Ⅰ</t>
    <phoneticPr fontId="2"/>
  </si>
  <si>
    <t>入所障害者数</t>
    <rPh sb="5" eb="6">
      <t>スウ</t>
    </rPh>
    <phoneticPr fontId="2"/>
  </si>
  <si>
    <t>（≧15人）</t>
    <rPh sb="4" eb="5">
      <t>ニン</t>
    </rPh>
    <phoneticPr fontId="2"/>
  </si>
  <si>
    <t>または，</t>
    <phoneticPr fontId="2"/>
  </si>
  <si>
    <t>入所者総数（Ａ）</t>
    <rPh sb="0" eb="3">
      <t>ニュウショシャ</t>
    </rPh>
    <rPh sb="3" eb="5">
      <t>ソウスウ</t>
    </rPh>
    <phoneticPr fontId="2"/>
  </si>
  <si>
    <t>内，入所障害者数（Ｂ）</t>
    <phoneticPr fontId="2"/>
  </si>
  <si>
    <t>（Ｂ）÷（Ａ）×１００</t>
    <phoneticPr fontId="2"/>
  </si>
  <si>
    <r>
      <t>（30</t>
    </r>
    <r>
      <rPr>
        <b/>
        <sz val="11"/>
        <rFont val="ＭＳ Ｐゴシック"/>
        <family val="3"/>
        <charset val="128"/>
      </rPr>
      <t>%</t>
    </r>
    <r>
      <rPr>
        <b/>
        <sz val="11"/>
        <rFont val="ＭＳ ゴシック"/>
        <family val="3"/>
        <charset val="128"/>
      </rPr>
      <t>以上）</t>
    </r>
    <phoneticPr fontId="2"/>
  </si>
  <si>
    <t>２　障害者生活支援体制加算Ⅱ</t>
    <phoneticPr fontId="2"/>
  </si>
  <si>
    <r>
      <t>（50</t>
    </r>
    <r>
      <rPr>
        <b/>
        <sz val="11"/>
        <rFont val="ＭＳ Ｐゴシック"/>
        <family val="3"/>
        <charset val="128"/>
      </rPr>
      <t>%</t>
    </r>
    <r>
      <rPr>
        <b/>
        <sz val="11"/>
        <rFont val="ＭＳ ゴシック"/>
        <family val="3"/>
        <charset val="128"/>
      </rPr>
      <t>以上）</t>
    </r>
    <phoneticPr fontId="2"/>
  </si>
  <si>
    <t>かつ，</t>
    <phoneticPr fontId="2"/>
  </si>
  <si>
    <t>①入所障害者数が５０名未満の場合</t>
    <rPh sb="1" eb="3">
      <t>ニュウショ</t>
    </rPh>
    <rPh sb="3" eb="6">
      <t>ショウガイシャ</t>
    </rPh>
    <rPh sb="6" eb="7">
      <t>スウ</t>
    </rPh>
    <rPh sb="10" eb="11">
      <t>メイ</t>
    </rPh>
    <rPh sb="11" eb="13">
      <t>ミマン</t>
    </rPh>
    <rPh sb="14" eb="16">
      <t>バアイ</t>
    </rPh>
    <phoneticPr fontId="2"/>
  </si>
  <si>
    <t>常勤専従の障害者生活支援員</t>
    <rPh sb="0" eb="2">
      <t>ジョウキン</t>
    </rPh>
    <rPh sb="2" eb="4">
      <t>センジュウ</t>
    </rPh>
    <rPh sb="5" eb="8">
      <t>ショウガイシャ</t>
    </rPh>
    <rPh sb="8" eb="10">
      <t>セイカツ</t>
    </rPh>
    <rPh sb="10" eb="12">
      <t>シエン</t>
    </rPh>
    <rPh sb="12" eb="13">
      <t>イン</t>
    </rPh>
    <phoneticPr fontId="2"/>
  </si>
  <si>
    <t>（≧２）</t>
    <phoneticPr fontId="2"/>
  </si>
  <si>
    <t>②入所障害者数が５０名以上の場合</t>
    <rPh sb="1" eb="3">
      <t>ニュウショ</t>
    </rPh>
    <rPh sb="3" eb="6">
      <t>ショウガイシャ</t>
    </rPh>
    <rPh sb="6" eb="7">
      <t>スウ</t>
    </rPh>
    <rPh sb="10" eb="11">
      <t>メイ</t>
    </rPh>
    <rPh sb="11" eb="13">
      <t>イジョウ</t>
    </rPh>
    <rPh sb="14" eb="16">
      <t>バアイ</t>
    </rPh>
    <phoneticPr fontId="2"/>
  </si>
  <si>
    <t>障害者生活支援員</t>
    <rPh sb="0" eb="3">
      <t>ショウガイシャ</t>
    </rPh>
    <rPh sb="3" eb="5">
      <t>セイカツ</t>
    </rPh>
    <rPh sb="5" eb="7">
      <t>シエン</t>
    </rPh>
    <rPh sb="7" eb="8">
      <t>イン</t>
    </rPh>
    <phoneticPr fontId="2"/>
  </si>
  <si>
    <t>（≧Ｂ÷50＋１）</t>
    <phoneticPr fontId="2"/>
  </si>
  <si>
    <t>（注意事項）</t>
    <phoneticPr fontId="2"/>
  </si>
  <si>
    <t>①「入所障害者数」とは，視覚，聴覚若しくは言語機能に重度の障害がある者又は重度の知的障害者若しく
は精神障害者の数をいう。</t>
    <rPh sb="2" eb="4">
      <t>ニュウショ</t>
    </rPh>
    <rPh sb="4" eb="6">
      <t>ショウガイ</t>
    </rPh>
    <rPh sb="6" eb="7">
      <t>シャ</t>
    </rPh>
    <rPh sb="7" eb="8">
      <t>スウ</t>
    </rPh>
    <rPh sb="12" eb="14">
      <t>シカク</t>
    </rPh>
    <rPh sb="15" eb="17">
      <t>チョウカク</t>
    </rPh>
    <rPh sb="17" eb="18">
      <t>モ</t>
    </rPh>
    <rPh sb="21" eb="23">
      <t>ゲンゴ</t>
    </rPh>
    <rPh sb="23" eb="25">
      <t>キノウ</t>
    </rPh>
    <rPh sb="26" eb="28">
      <t>ジュウド</t>
    </rPh>
    <rPh sb="29" eb="31">
      <t>ショウガイ</t>
    </rPh>
    <rPh sb="34" eb="35">
      <t>モノ</t>
    </rPh>
    <rPh sb="35" eb="36">
      <t>マタ</t>
    </rPh>
    <rPh sb="37" eb="39">
      <t>ジュウド</t>
    </rPh>
    <rPh sb="40" eb="42">
      <t>チテキ</t>
    </rPh>
    <rPh sb="42" eb="45">
      <t>ショウガイシャ</t>
    </rPh>
    <rPh sb="45" eb="46">
      <t>モ</t>
    </rPh>
    <rPh sb="50" eb="52">
      <t>セイシン</t>
    </rPh>
    <rPh sb="52" eb="55">
      <t>ショウガイシャ</t>
    </rPh>
    <rPh sb="56" eb="57">
      <t>カズ</t>
    </rPh>
    <phoneticPr fontId="2"/>
  </si>
  <si>
    <t>②勤務形態一覧表を添付すること。</t>
    <phoneticPr fontId="2"/>
  </si>
  <si>
    <t>③障害者生活支援員の資格証等を添付すること。</t>
    <rPh sb="1" eb="4">
      <t>ショウガイシャ</t>
    </rPh>
    <rPh sb="4" eb="6">
      <t>セイカツ</t>
    </rPh>
    <rPh sb="6" eb="8">
      <t>シエン</t>
    </rPh>
    <rPh sb="8" eb="9">
      <t>イン</t>
    </rPh>
    <rPh sb="10" eb="12">
      <t>シカク</t>
    </rPh>
    <rPh sb="12" eb="13">
      <t>ショウ</t>
    </rPh>
    <rPh sb="13" eb="14">
      <t>トウ</t>
    </rPh>
    <rPh sb="15" eb="17">
      <t>テンプ</t>
    </rPh>
    <phoneticPr fontId="2"/>
  </si>
  <si>
    <t>・担当医師免許証(写)
・配置医師との契約書又は合意文書（配置医師との連絡方法の取り決めや２４時間対応できる体制が整っていることがわかるもの）</t>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</si>
  <si>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</si>
  <si>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</si>
  <si>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</si>
  <si>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</si>
  <si>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</si>
  <si>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</si>
  <si>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</si>
  <si>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</si>
  <si>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</si>
  <si>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</si>
  <si>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</si>
  <si>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</si>
  <si>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</si>
  <si>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</si>
  <si>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</si>
  <si>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</si>
  <si>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</si>
  <si>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</si>
  <si>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</si>
  <si>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</si>
  <si>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</si>
  <si>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</si>
  <si>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</si>
  <si>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令和</t>
    <rPh sb="0" eb="2">
      <t>レイワ</t>
    </rPh>
    <phoneticPr fontId="2"/>
  </si>
  <si>
    <t>月</t>
    <rPh sb="0" eb="1">
      <t>ゲツ</t>
    </rPh>
    <phoneticPr fontId="2"/>
  </si>
  <si>
    <t>日</t>
    <rPh sb="0" eb="1">
      <t>ニチ</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</si>
  <si>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</si>
  <si>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</si>
  <si>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</si>
  <si>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5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</si>
  <si>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</si>
  <si>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</si>
  <si>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①に占める②の割合が80％以上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</si>
  <si>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</si>
  <si>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</si>
  <si>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</si>
  <si>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①に占める③の割合が35％以上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</si>
  <si>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</si>
  <si>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</si>
  <si>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（２）サービス提供体制強化加算（Ⅱ）</t>
    <rPh sb="7" eb="9">
      <t>テイキョウ</t>
    </rPh>
    <rPh sb="9" eb="11">
      <t>タイセイ</t>
    </rPh>
    <rPh sb="11" eb="13">
      <t>キョウカ</t>
    </rPh>
    <rPh sb="13" eb="15">
      <t>カサン</t>
    </rPh>
    <phoneticPr fontId="2"/>
  </si>
  <si>
    <t>①に占める②の割合が60％以上</t>
    <rPh sb="2" eb="3">
      <t>シ</t>
    </rPh>
    <rPh sb="7" eb="9">
      <t>ワリアイ</t>
    </rPh>
    <rPh sb="13" eb="15">
      <t>イジョウ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</si>
  <si>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</si>
  <si>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</si>
  <si>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①に占める②の割合が50％以上</t>
    <rPh sb="2" eb="3">
      <t>シ</t>
    </rPh>
    <rPh sb="7" eb="9">
      <t>ワリアイ</t>
    </rPh>
    <rPh sb="13" eb="15">
      <t>イジョウ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</si>
  <si>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</si>
  <si>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</si>
  <si>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</si>
  <si>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</si>
  <si>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</si>
  <si>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</si>
  <si>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</si>
  <si>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</si>
  <si>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</si>
  <si>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</si>
  <si>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</si>
  <si>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</si>
  <si>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(参考様式）　資格・勤続年数要件確認に係る従業者常勤換算一覧表</t>
    <rPh sb="1" eb="3">
      <t>サンコウ</t>
    </rPh>
    <rPh sb="3" eb="5">
      <t>ヨウシキ</t>
    </rPh>
    <rPh sb="7" eb="9">
      <t>シカク</t>
    </rPh>
    <rPh sb="10" eb="14">
      <t>キンゾクネンスウ</t>
    </rPh>
    <rPh sb="14" eb="16">
      <t>ヨウケン</t>
    </rPh>
    <rPh sb="16" eb="18">
      <t>カクニン</t>
    </rPh>
    <rPh sb="19" eb="20">
      <t>カカ</t>
    </rPh>
    <phoneticPr fontId="2"/>
  </si>
  <si>
    <t>サービス種類</t>
    <rPh sb="4" eb="6">
      <t>シュルイ</t>
    </rPh>
    <phoneticPr fontId="2"/>
  </si>
  <si>
    <t>（</t>
    <phoneticPr fontId="2"/>
  </si>
  <si>
    <t>）</t>
    <phoneticPr fontId="2"/>
  </si>
  <si>
    <t>算定加算：</t>
    <rPh sb="0" eb="2">
      <t>サンテイ</t>
    </rPh>
    <rPh sb="2" eb="4">
      <t>カサン</t>
    </rPh>
    <phoneticPr fontId="2"/>
  </si>
  <si>
    <t>事業所・施設名</t>
    <rPh sb="0" eb="3">
      <t>ジギョウショ</t>
    </rPh>
    <rPh sb="4" eb="7">
      <t>シセツメイ</t>
    </rPh>
    <phoneticPr fontId="2"/>
  </si>
  <si>
    <t>№</t>
    <phoneticPr fontId="2"/>
  </si>
  <si>
    <t>開設（再開）年月日</t>
    <rPh sb="0" eb="2">
      <t>カイセツ</t>
    </rPh>
    <rPh sb="3" eb="5">
      <t>サイカイ</t>
    </rPh>
    <rPh sb="6" eb="9">
      <t>ネンガッピ</t>
    </rPh>
    <phoneticPr fontId="2"/>
  </si>
  <si>
    <t>一覧表対象年度</t>
    <rPh sb="0" eb="3">
      <t>イチランヒョウ</t>
    </rPh>
    <rPh sb="3" eb="5">
      <t>タイショウ</t>
    </rPh>
    <rPh sb="5" eb="7">
      <t>ネンド</t>
    </rPh>
    <phoneticPr fontId="2"/>
  </si>
  <si>
    <t>年度分</t>
    <rPh sb="0" eb="2">
      <t>ネンド</t>
    </rPh>
    <rPh sb="2" eb="3">
      <t>ブン</t>
    </rPh>
    <phoneticPr fontId="2"/>
  </si>
  <si>
    <t>　　　加算算定年度</t>
    <rPh sb="5" eb="7">
      <t>サンテイ</t>
    </rPh>
    <phoneticPr fontId="2"/>
  </si>
  <si>
    <t>年度</t>
    <rPh sb="0" eb="2">
      <t>ネンド</t>
    </rPh>
    <phoneticPr fontId="2"/>
  </si>
  <si>
    <t>上段：該当職種
下段：所持資格</t>
    <rPh sb="0" eb="2">
      <t>ジョウダン</t>
    </rPh>
    <rPh sb="3" eb="5">
      <t>ガイトウ</t>
    </rPh>
    <rPh sb="5" eb="6">
      <t>ショク</t>
    </rPh>
    <rPh sb="6" eb="7">
      <t>タネ</t>
    </rPh>
    <rPh sb="8" eb="10">
      <t>ゲダン</t>
    </rPh>
    <rPh sb="11" eb="13">
      <t>ショジ</t>
    </rPh>
    <rPh sb="13" eb="14">
      <t>シ</t>
    </rPh>
    <rPh sb="14" eb="15">
      <t>カク</t>
    </rPh>
    <phoneticPr fontId="2"/>
  </si>
  <si>
    <t>従業者の就業状況</t>
    <rPh sb="0" eb="3">
      <t>ジュウギョウシャ</t>
    </rPh>
    <rPh sb="4" eb="6">
      <t>シュウギョウ</t>
    </rPh>
    <rPh sb="6" eb="8">
      <t>ジョウキョウ</t>
    </rPh>
    <phoneticPr fontId="2"/>
  </si>
  <si>
    <t>各月常勤換算数</t>
    <rPh sb="0" eb="2">
      <t>カクツキ</t>
    </rPh>
    <rPh sb="2" eb="4">
      <t>ジョウキン</t>
    </rPh>
    <rPh sb="4" eb="6">
      <t>カンザン</t>
    </rPh>
    <rPh sb="6" eb="7">
      <t>スウ</t>
    </rPh>
    <phoneticPr fontId="2"/>
  </si>
  <si>
    <t>常勤換算数
平均</t>
    <rPh sb="0" eb="2">
      <t>ジョウキン</t>
    </rPh>
    <rPh sb="2" eb="4">
      <t>カンザン</t>
    </rPh>
    <rPh sb="4" eb="5">
      <t>スウ</t>
    </rPh>
    <rPh sb="6" eb="8">
      <t>ヘイキン</t>
    </rPh>
    <phoneticPr fontId="2"/>
  </si>
  <si>
    <t>　備　考</t>
  </si>
  <si>
    <t>氏　　名</t>
    <rPh sb="0" eb="1">
      <t>シ</t>
    </rPh>
    <rPh sb="3" eb="4">
      <t>メイ</t>
    </rPh>
    <phoneticPr fontId="2"/>
  </si>
  <si>
    <t>就業年月日</t>
    <rPh sb="0" eb="2">
      <t>シュウギョウ</t>
    </rPh>
    <rPh sb="2" eb="5">
      <t>ネンガッピ</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</si>
  <si>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</si>
  <si>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</si>
  <si>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</si>
  <si>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</si>
  <si>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</si>
  <si>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</si>
  <si>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</si>
  <si>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</si>
  <si>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</si>
  <si>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1月</t>
    <rPh sb="1" eb="2">
      <t>ガツ</t>
    </rPh>
    <phoneticPr fontId="2"/>
  </si>
  <si>
    <t>2月</t>
    <rPh sb="1" eb="2">
      <t>ガツ</t>
    </rPh>
    <phoneticPr fontId="2"/>
  </si>
  <si>
    <t>退職年月日</t>
    <rPh sb="0" eb="2">
      <t>タイショク</t>
    </rPh>
    <rPh sb="2" eb="5">
      <t>ネンガッピ</t>
    </rPh>
    <phoneticPr fontId="2"/>
  </si>
  <si>
    <t>換算数</t>
    <rPh sb="0" eb="2">
      <t>カンザン</t>
    </rPh>
    <rPh sb="2" eb="3">
      <t>スウ</t>
    </rPh>
    <phoneticPr fontId="2"/>
  </si>
  <si>
    <t>該当</t>
    <rPh sb="0" eb="2">
      <t>ガイトウ</t>
    </rPh>
    <phoneticPr fontId="2"/>
  </si>
  <si>
    <t>　　　　　年　　月　　日</t>
    <rPh sb="5" eb="6">
      <t>ネン</t>
    </rPh>
    <rPh sb="8" eb="9">
      <t>ツキ</t>
    </rPh>
    <rPh sb="11" eb="12">
      <t>ヒ</t>
    </rPh>
    <phoneticPr fontId="2"/>
  </si>
  <si>
    <t>①　基準に掲げる該当職種の総数（常勤換算）
　　（該当職種はサービス種類によります。算定基準をご確認ください。）</t>
    <phoneticPr fontId="2"/>
  </si>
  <si>
    <t>②　①のうち介護福祉士の総数（常勤換算）</t>
    <rPh sb="6" eb="8">
      <t>カイゴ</t>
    </rPh>
    <rPh sb="8" eb="11">
      <t>フクシシ</t>
    </rPh>
    <phoneticPr fontId="2"/>
  </si>
  <si>
    <t>【添付書類】　資格を証明するものの写し（すでに当組合に提出済のものについては添付は不要です。）</t>
    <phoneticPr fontId="2"/>
  </si>
  <si>
    <t>【記載にあたっての注意事項】</t>
    <phoneticPr fontId="2"/>
  </si>
  <si>
    <t>　・該当職種の全職員の状況を記載してください。</t>
    <phoneticPr fontId="2"/>
  </si>
  <si>
    <t>　・他事業所の従業者との兼務や事業所内の他の職種との兼務がある場合、兼務先の勤務時間数は除いて常勤換算数を算出してください。</t>
    <phoneticPr fontId="2"/>
  </si>
  <si>
    <t>　・表中の「保有資格」は、サービス種類によります（算定基準をご確認ください）。</t>
    <rPh sb="25" eb="27">
      <t>サンテイ</t>
    </rPh>
    <rPh sb="27" eb="29">
      <t>キジュン</t>
    </rPh>
    <rPh sb="31" eb="33">
      <t>カクニン</t>
    </rPh>
    <phoneticPr fontId="2"/>
  </si>
  <si>
    <t>　・表中の各月の「該当」欄については、該当職種の職員が各月の前月末までに資格を取得している場合に「○」印をしてください。</t>
    <phoneticPr fontId="2"/>
  </si>
  <si>
    <t>サービス提供体制強化加算Ⅰ</t>
    <rPh sb="4" eb="6">
      <t>テイキョウ</t>
    </rPh>
    <rPh sb="6" eb="8">
      <t>タイセイ</t>
    </rPh>
    <rPh sb="8" eb="10">
      <t>キョウカ</t>
    </rPh>
    <rPh sb="10" eb="12">
      <t>カサン</t>
    </rPh>
    <phoneticPr fontId="2"/>
  </si>
  <si>
    <t>定期巡回・随時対応型訪問介護看護</t>
    <rPh sb="0" eb="4">
      <t>テイキジュンカイ</t>
    </rPh>
    <rPh sb="5" eb="10">
      <t>ズイジタイオウガタ</t>
    </rPh>
    <rPh sb="10" eb="12">
      <t>ホウモン</t>
    </rPh>
    <rPh sb="12" eb="14">
      <t>カイゴ</t>
    </rPh>
    <rPh sb="14" eb="16">
      <t>カンゴ</t>
    </rPh>
    <phoneticPr fontId="2"/>
  </si>
  <si>
    <t>②　①のうち勤続10年以上の介護福祉士の総数（常勤換算）</t>
    <rPh sb="6" eb="8">
      <t>キンゾク</t>
    </rPh>
    <rPh sb="10" eb="11">
      <t>ネン</t>
    </rPh>
    <rPh sb="11" eb="13">
      <t>イジョウ</t>
    </rPh>
    <phoneticPr fontId="2"/>
  </si>
  <si>
    <t>サービス提供体制強化加算Ⅱ</t>
    <rPh sb="10" eb="12">
      <t>カサン</t>
    </rPh>
    <phoneticPr fontId="2"/>
  </si>
  <si>
    <t>地域密着型通所介護</t>
    <rPh sb="0" eb="5">
      <t>チイキミッチャクガタ</t>
    </rPh>
    <rPh sb="5" eb="7">
      <t>ツウショ</t>
    </rPh>
    <rPh sb="7" eb="9">
      <t>カイゴ</t>
    </rPh>
    <phoneticPr fontId="2"/>
  </si>
  <si>
    <t>②　①のうち勤続7年以上の該当職種の総数（常勤換算）</t>
    <rPh sb="6" eb="8">
      <t>キンゾク</t>
    </rPh>
    <rPh sb="9" eb="10">
      <t>ネン</t>
    </rPh>
    <rPh sb="10" eb="12">
      <t>イジョウ</t>
    </rPh>
    <rPh sb="13" eb="15">
      <t>ガイトウ</t>
    </rPh>
    <rPh sb="15" eb="17">
      <t>ショクシュ</t>
    </rPh>
    <rPh sb="18" eb="20">
      <t>ソウスウ</t>
    </rPh>
    <phoneticPr fontId="2"/>
  </si>
  <si>
    <t>サービス提供体制強化加算Ⅲ</t>
    <rPh sb="10" eb="12">
      <t>カサン</t>
    </rPh>
    <phoneticPr fontId="2"/>
  </si>
  <si>
    <t>認知症対応型通所介護</t>
    <rPh sb="0" eb="6">
      <t>ニンチショウタイオウガタ</t>
    </rPh>
    <rPh sb="6" eb="10">
      <t>ツウショカイゴ</t>
    </rPh>
    <phoneticPr fontId="2"/>
  </si>
  <si>
    <t>②　①のうち介護福祉士、実務者研修修了者、基礎研修修了者の総数（常勤換算）</t>
    <rPh sb="6" eb="11">
      <t>カイゴフクシシ</t>
    </rPh>
    <rPh sb="12" eb="15">
      <t>ジツムシャ</t>
    </rPh>
    <rPh sb="15" eb="17">
      <t>ケンシュウ</t>
    </rPh>
    <rPh sb="17" eb="20">
      <t>シュウリョウシャ</t>
    </rPh>
    <rPh sb="21" eb="25">
      <t>キソケンシュウ</t>
    </rPh>
    <rPh sb="25" eb="28">
      <t>シュウリョウシャ</t>
    </rPh>
    <rPh sb="29" eb="31">
      <t>ソウスウ</t>
    </rPh>
    <rPh sb="32" eb="36">
      <t>ジョウキンカンザン</t>
    </rPh>
    <phoneticPr fontId="2"/>
  </si>
  <si>
    <t>小規模多機能型居宅介護</t>
    <rPh sb="0" eb="3">
      <t>ショウキボ</t>
    </rPh>
    <rPh sb="3" eb="7">
      <t>タキノウガタ</t>
    </rPh>
    <rPh sb="7" eb="11">
      <t>キョタクカイゴ</t>
    </rPh>
    <phoneticPr fontId="2"/>
  </si>
  <si>
    <t>②　①のうち常勤職員の総数（常勤換算）</t>
    <rPh sb="6" eb="10">
      <t>ジョウキンショクイン</t>
    </rPh>
    <rPh sb="11" eb="13">
      <t>ソウスウ</t>
    </rPh>
    <rPh sb="14" eb="18">
      <t>ジョウキンカンザン</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</si>
  <si>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</si>
  <si>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地域密着型介護老人福祉施設</t>
    <rPh sb="0" eb="5">
      <t>チイキミッチャクガタ</t>
    </rPh>
    <rPh sb="5" eb="9">
      <t>カイゴロウジン</t>
    </rPh>
    <rPh sb="9" eb="11">
      <t>フクシ</t>
    </rPh>
    <rPh sb="11" eb="13">
      <t>シセツ</t>
    </rPh>
    <phoneticPr fontId="2"/>
  </si>
  <si>
    <t>看護小規模多機能型居宅介護</t>
    <rPh sb="0" eb="5">
      <t>カンゴショウキボ</t>
    </rPh>
    <rPh sb="5" eb="9">
      <t>タキノウガタ</t>
    </rPh>
    <rPh sb="9" eb="13">
      <t>キョタクカイゴ</t>
    </rPh>
    <phoneticPr fontId="2"/>
  </si>
  <si>
    <t>介護予防通所介護（従来型）</t>
    <rPh sb="0" eb="4">
      <t>カイゴヨボウ</t>
    </rPh>
    <rPh sb="4" eb="6">
      <t>ツウショ</t>
    </rPh>
    <rPh sb="6" eb="8">
      <t>カイゴ</t>
    </rPh>
    <rPh sb="9" eb="12">
      <t>ジュウライガタ</t>
    </rPh>
    <phoneticPr fontId="2"/>
  </si>
  <si>
    <t>介護福祉士</t>
    <rPh sb="0" eb="2">
      <t>カイゴ</t>
    </rPh>
    <rPh sb="2" eb="5">
      <t>フクシシ</t>
    </rPh>
    <phoneticPr fontId="2"/>
  </si>
  <si>
    <t>実務者研修修了者</t>
    <rPh sb="0" eb="3">
      <t>ジツムシャ</t>
    </rPh>
    <rPh sb="3" eb="5">
      <t>ケンシュウ</t>
    </rPh>
    <rPh sb="5" eb="8">
      <t>シュウリョウシャ</t>
    </rPh>
    <phoneticPr fontId="2"/>
  </si>
  <si>
    <t>基礎研修修了者</t>
    <rPh sb="0" eb="4">
      <t>キソケンシュウ</t>
    </rPh>
    <rPh sb="4" eb="7">
      <t>シュウリョウシャ</t>
    </rPh>
    <phoneticPr fontId="2"/>
  </si>
  <si>
    <t>看護体制加算Ⅰ・Ⅱ</t>
    <rPh sb="0" eb="2">
      <t>カンゴ</t>
    </rPh>
    <rPh sb="2" eb="4">
      <t>タイセイ</t>
    </rPh>
    <rPh sb="4" eb="6">
      <t>カサン</t>
    </rPh>
    <phoneticPr fontId="2"/>
  </si>
  <si>
    <t>・夜勤職員配置加算に係る届出書</t>
  </si>
  <si>
    <r>
      <t>・看護師の資格証(写)
・看取り指針　</t>
    </r>
    <r>
      <rPr>
        <sz val="11"/>
        <color rgb="FFFF0000"/>
        <rFont val="HGSｺﾞｼｯｸM"/>
        <family val="3"/>
        <charset val="128"/>
      </rPr>
      <t>　</t>
    </r>
    <rPh sb="13" eb="15">
      <t>ミト</t>
    </rPh>
    <rPh sb="16" eb="18">
      <t>シシン</t>
    </rPh>
    <phoneticPr fontId="2"/>
  </si>
  <si>
    <t>・介護福祉士の資格証(写)
・雇用契約書（写）等、勤続年数の確認出来る書類
　以上のうち、算定区分に応じた必要書類</t>
    <phoneticPr fontId="2"/>
  </si>
  <si>
    <t>添付書類一覧に戻る</t>
    <phoneticPr fontId="2"/>
  </si>
  <si>
    <t>・障害者生活支援体制加算に係る確認書</t>
  </si>
  <si>
    <t>（別紙５ー２）</t>
    <phoneticPr fontId="2"/>
  </si>
  <si>
    <t>　　年　　月　　日</t>
    <phoneticPr fontId="2"/>
  </si>
  <si>
    <t>浜田地区広域行政組合管理者　様</t>
    <rPh sb="0" eb="2">
      <t>ハマダ</t>
    </rPh>
    <rPh sb="2" eb="4">
      <t>チク</t>
    </rPh>
    <rPh sb="4" eb="6">
      <t>コウイキ</t>
    </rPh>
    <rPh sb="6" eb="8">
      <t>ギョウセイ</t>
    </rPh>
    <rPh sb="8" eb="10">
      <t>クミアイ</t>
    </rPh>
    <rPh sb="10" eb="13">
      <t>カンリシャ</t>
    </rPh>
    <rPh sb="14" eb="15">
      <t>サマ</t>
    </rPh>
    <phoneticPr fontId="2"/>
  </si>
  <si>
    <t>事業所・施設名　　　　　　　</t>
    <rPh sb="0" eb="3">
      <t>ジギョウショ</t>
    </rPh>
    <rPh sb="4" eb="6">
      <t>シセツ</t>
    </rPh>
    <rPh sb="6" eb="7">
      <t>メイ</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</si>
  <si>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</si>
  <si>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　1　割引率等</t>
    <rPh sb="3" eb="6">
      <t>ワリビキリツ</t>
    </rPh>
    <rPh sb="6" eb="7">
      <t>トウ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</si>
  <si>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</si>
  <si>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</si>
  <si>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</si>
  <si>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夜間対応型訪問介護</t>
    <rPh sb="0" eb="2">
      <t>ヤカン</t>
    </rPh>
    <rPh sb="2" eb="5">
      <t>タイオウガタ</t>
    </rPh>
    <phoneticPr fontId="2"/>
  </si>
  <si>
    <t>％</t>
  </si>
  <si>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</si>
  <si>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</si>
  <si>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</si>
  <si>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</si>
  <si>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</si>
  <si>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</si>
  <si>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</si>
  <si>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</si>
  <si>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</si>
  <si>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</si>
  <si>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</si>
  <si>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</si>
  <si>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　　　　　　年　　　月　　　日</t>
    <rPh sb="3" eb="5">
      <t>テキヨウ</t>
    </rPh>
    <rPh sb="5" eb="7">
      <t>カイシ</t>
    </rPh>
    <rPh sb="7" eb="10">
      <t>ネンガッピ</t>
    </rPh>
    <rPh sb="16" eb="17">
      <t>ネン</t>
    </rPh>
    <rPh sb="20" eb="21">
      <t>ツキ</t>
    </rPh>
    <rPh sb="24" eb="25">
      <t>ヒ</t>
    </rPh>
    <phoneticPr fontId="2"/>
  </si>
  <si>
    <t>介護給付費の割引に係る割引率の設定</t>
    <phoneticPr fontId="2"/>
  </si>
  <si>
    <t>□</t>
  </si>
  <si>
    <t>１　１級地</t>
  </si>
  <si>
    <t>６　２級地</t>
  </si>
  <si>
    <t>７　３級地</t>
  </si>
  <si>
    <t>２　４級地</t>
  </si>
  <si>
    <t>３　５級地</t>
  </si>
  <si>
    <t>４　６級地</t>
  </si>
  <si>
    <t>９　７級地</t>
  </si>
  <si>
    <t>５　その他</t>
  </si>
  <si>
    <t>１ 基準型</t>
    <rPh sb="2" eb="4">
      <t>キジュン</t>
    </rPh>
    <rPh sb="4" eb="5">
      <t>ガタ</t>
    </rPh>
    <phoneticPr fontId="2"/>
  </si>
  <si>
    <t>６ 減算型</t>
    <rPh sb="2" eb="4">
      <t>ゲンサン</t>
    </rPh>
    <rPh sb="4" eb="5">
      <t>ガタ</t>
    </rPh>
    <phoneticPr fontId="2"/>
  </si>
  <si>
    <t>１　なし</t>
  </si>
  <si>
    <t>１ なし</t>
    <phoneticPr fontId="2"/>
  </si>
  <si>
    <t>２ 看護職員</t>
    <rPh sb="2" eb="4">
      <t>カンゴ</t>
    </rPh>
    <rPh sb="4" eb="6">
      <t>ショクイン</t>
    </rPh>
    <phoneticPr fontId="2"/>
  </si>
  <si>
    <t>３ 介護職員</t>
    <rPh sb="2" eb="4">
      <t>カイゴ</t>
    </rPh>
    <rPh sb="4" eb="6">
      <t>ショクイン</t>
    </rPh>
    <phoneticPr fontId="2"/>
  </si>
  <si>
    <t>２　あり</t>
  </si>
  <si>
    <t>４ 介護支援専門員</t>
    <rPh sb="2" eb="4">
      <t>カイゴ</t>
    </rPh>
    <rPh sb="4" eb="6">
      <t>シエン</t>
    </rPh>
    <rPh sb="6" eb="9">
      <t>センモンイン</t>
    </rPh>
    <phoneticPr fontId="2"/>
  </si>
  <si>
    <t>１ 対応不可</t>
    <rPh sb="2" eb="4">
      <t>タイオウ</t>
    </rPh>
    <rPh sb="4" eb="6">
      <t>フカ</t>
    </rPh>
    <phoneticPr fontId="2"/>
  </si>
  <si>
    <t>２ 対応可</t>
    <phoneticPr fontId="2"/>
  </si>
  <si>
    <t>１ 減算型</t>
    <phoneticPr fontId="2"/>
  </si>
  <si>
    <t>２ 基準型</t>
    <rPh sb="2" eb="4">
      <t>キジュン</t>
    </rPh>
    <rPh sb="4" eb="5">
      <t>ガタ</t>
    </rPh>
    <phoneticPr fontId="2"/>
  </si>
  <si>
    <t>高齢者虐待防止措置実施の有無</t>
    <phoneticPr fontId="2"/>
  </si>
  <si>
    <t>２ 基準型</t>
    <phoneticPr fontId="2"/>
  </si>
  <si>
    <t>業務継続計画策定の有無</t>
    <phoneticPr fontId="2"/>
  </si>
  <si>
    <t>２ あり</t>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</si>
  <si>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</si>
  <si>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２ 加算Ⅰ・加算Ⅱ</t>
    <rPh sb="6" eb="8">
      <t>カサン</t>
    </rPh>
    <phoneticPr fontId="2"/>
  </si>
  <si>
    <t>３ 加算Ⅲ・加算Ⅳ</t>
    <rPh sb="6" eb="8">
      <t>カサン</t>
    </rPh>
    <phoneticPr fontId="2"/>
  </si>
  <si>
    <t>１　地域密着型介護老人福祉施設</t>
  </si>
  <si>
    <t>３ 加算Ⅰ</t>
    <phoneticPr fontId="2"/>
  </si>
  <si>
    <t>２ 加算Ⅱ</t>
    <phoneticPr fontId="2"/>
  </si>
  <si>
    <t>地域密着型</t>
  </si>
  <si>
    <t>２　サテライト型地域密着型</t>
  </si>
  <si>
    <t>１　経過的施設以外</t>
  </si>
  <si>
    <t>４ 加算Ⅱ</t>
    <phoneticPr fontId="2"/>
  </si>
  <si>
    <t>５ 加算Ⅲ</t>
    <rPh sb="2" eb="4">
      <t>カサン</t>
    </rPh>
    <phoneticPr fontId="2"/>
  </si>
  <si>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</si>
  <si>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</si>
  <si>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</si>
  <si>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</si>
  <si>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</si>
  <si>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</si>
  <si>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</si>
  <si>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２ 加算Ⅰ</t>
    <phoneticPr fontId="2"/>
  </si>
  <si>
    <t>３ 加算Ⅱ</t>
    <phoneticPr fontId="2"/>
  </si>
  <si>
    <t>認知症チームケア推進加算</t>
    <phoneticPr fontId="2"/>
  </si>
  <si>
    <t>高齢者施設等感染対策向上加算Ⅰ</t>
    <phoneticPr fontId="2"/>
  </si>
  <si>
    <t>高齢者施設等感染対策向上加算Ⅱ</t>
    <phoneticPr fontId="2"/>
  </si>
  <si>
    <t>生産性向上推進体制加算</t>
    <phoneticPr fontId="2"/>
  </si>
  <si>
    <t>６ 加算Ⅰ</t>
    <phoneticPr fontId="2"/>
  </si>
  <si>
    <t>５ 加算Ⅱ</t>
    <phoneticPr fontId="2"/>
  </si>
  <si>
    <t>７ 加算Ⅲ</t>
    <phoneticPr fontId="2"/>
  </si>
  <si>
    <t>介護職員等処遇改善加算</t>
    <phoneticPr fontId="80"/>
  </si>
  <si>
    <t>７ 加算Ⅰ</t>
    <phoneticPr fontId="2"/>
  </si>
  <si>
    <t>８ 加算Ⅱ</t>
    <rPh sb="2" eb="4">
      <t>カサン</t>
    </rPh>
    <phoneticPr fontId="2"/>
  </si>
  <si>
    <t>９ 加算Ⅲ</t>
    <phoneticPr fontId="2"/>
  </si>
  <si>
    <t>Ａ 加算Ⅳ</t>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</si>
  <si>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</si>
  <si>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</si>
  <si>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</si>
  <si>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</si>
  <si>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</si>
  <si>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</si>
  <si>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</si>
  <si>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</si>
  <si>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</si>
  <si>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</si>
  <si>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</si>
  <si>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</si>
  <si>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</si>
  <si>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</si>
  <si>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</si>
  <si>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</si>
  <si>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</si>
  <si>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</si>
  <si>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</si>
  <si>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</si>
  <si>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</si>
  <si>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</si>
  <si>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</si>
  <si>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</si>
  <si>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</si>
  <si>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</si>
  <si>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</si>
  <si>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</si>
  <si>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</si>
  <si>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</si>
  <si>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</si>
  <si>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</si>
  <si>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</si>
  <si>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介護職員等処遇改善加算</t>
    <rPh sb="0" eb="2">
      <t>カイゴ</t>
    </rPh>
    <rPh sb="2" eb="4">
      <t>ショクイン</t>
    </rPh>
    <rPh sb="4" eb="5">
      <t>トウ</t>
    </rPh>
    <rPh sb="5" eb="7">
      <t>ショグウ</t>
    </rPh>
    <rPh sb="7" eb="9">
      <t>カイゼン</t>
    </rPh>
    <rPh sb="9" eb="11">
      <t>カサン</t>
    </rPh>
    <phoneticPr fontId="2"/>
  </si>
  <si>
    <t>地域密着型介護老人福祉施設入所者生活介護　添付書類一覧表</t>
    <rPh sb="0" eb="2">
      <t>チイキ</t>
    </rPh>
    <rPh sb="2" eb="4">
      <t>ミッチャク</t>
    </rPh>
    <rPh sb="4" eb="5">
      <t>カタ</t>
    </rPh>
    <rPh sb="5" eb="7">
      <t>カイゴ</t>
    </rPh>
    <rPh sb="7" eb="9">
      <t>ロウジン</t>
    </rPh>
    <rPh sb="9" eb="11">
      <t>フクシ</t>
    </rPh>
    <rPh sb="11" eb="13">
      <t>シセツ</t>
    </rPh>
    <rPh sb="13" eb="16">
      <t>ニュウショシャ</t>
    </rPh>
    <rPh sb="16" eb="18">
      <t>セイカツ</t>
    </rPh>
    <rPh sb="18" eb="20">
      <t>カイゴ</t>
    </rPh>
    <rPh sb="21" eb="25">
      <t>テンプショルイ</t>
    </rPh>
    <rPh sb="25" eb="28">
      <t>イチランヒョウ</t>
    </rPh>
    <phoneticPr fontId="2"/>
  </si>
  <si>
    <t>（別紙5-2）割引率の設定について</t>
  </si>
  <si>
    <t>（参考様式1）従業者の勤務の体制及び勤務形態一覧表</t>
  </si>
  <si>
    <t>（別紙38）栄養マネジメント体制に関する届出書</t>
  </si>
  <si>
    <t>（別紙38）</t>
    <rPh sb="1" eb="3">
      <t>ベッシ</t>
    </rPh>
    <phoneticPr fontId="2"/>
  </si>
  <si>
    <t>1　新規</t>
    <phoneticPr fontId="2"/>
  </si>
  <si>
    <t>2　変更</t>
    <phoneticPr fontId="2"/>
  </si>
  <si>
    <t>3　終了</t>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</si>
  <si>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</si>
  <si>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</si>
  <si>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</si>
  <si>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</si>
  <si>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</si>
  <si>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</si>
  <si>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</si>
  <si>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</si>
  <si>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</si>
  <si>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（別紙37）日常生活継続支援加算に関する届出書</t>
  </si>
  <si>
    <t>（別紙37）</t>
    <phoneticPr fontId="2"/>
  </si>
  <si>
    <t>月</t>
    <rPh sb="0" eb="1">
      <t>ガツ</t>
    </rPh>
    <phoneticPr fontId="2"/>
  </si>
  <si>
    <t>1　介護老人福祉施設</t>
    <phoneticPr fontId="2"/>
  </si>
  <si>
    <t>2　地域密着型介護老人福祉施設</t>
    <phoneticPr fontId="2"/>
  </si>
  <si>
    <t>1　日常生活継続支援加算（Ⅰ）</t>
    <phoneticPr fontId="2"/>
  </si>
  <si>
    <t>2　日常生活継続支援加算（Ⅱ）</t>
    <phoneticPr fontId="2"/>
  </si>
  <si>
    <t>有</t>
    <rPh sb="0" eb="1">
      <t>ア</t>
    </rPh>
    <phoneticPr fontId="2"/>
  </si>
  <si>
    <t>・</t>
    <phoneticPr fontId="2"/>
  </si>
  <si>
    <t>無</t>
    <rPh sb="0" eb="1">
      <t>ナ</t>
    </rPh>
    <phoneticPr fontId="2"/>
  </si>
  <si>
    <t>①に占める②の割合が
７０％以上</t>
    <rPh sb="2" eb="3">
      <t>シ</t>
    </rPh>
    <rPh sb="7" eb="8">
      <t>ワリ</t>
    </rPh>
    <rPh sb="8" eb="9">
      <t>ゴウ</t>
    </rPh>
    <rPh sb="14" eb="16">
      <t>イジョウ</t>
    </rPh>
    <phoneticPr fontId="2"/>
  </si>
  <si>
    <t>①に占める③の割合が
６５％以上</t>
    <rPh sb="2" eb="3">
      <t>シ</t>
    </rPh>
    <rPh sb="7" eb="8">
      <t>ワリ</t>
    </rPh>
    <rPh sb="8" eb="9">
      <t>ゴウ</t>
    </rPh>
    <rPh sb="14" eb="16">
      <t>イジョウ</t>
    </rPh>
    <phoneticPr fontId="2"/>
  </si>
  <si>
    <t>④に占める⑤の割合が
１５％以上</t>
    <rPh sb="2" eb="3">
      <t>シ</t>
    </rPh>
    <rPh sb="7" eb="8">
      <t>ワリ</t>
    </rPh>
    <rPh sb="8" eb="9">
      <t>ゴウ</t>
    </rPh>
    <rPh sb="14" eb="16">
      <t>イジョウ</t>
    </rPh>
    <phoneticPr fontId="2"/>
  </si>
  <si>
    <t>（別紙37－２）</t>
    <rPh sb="1" eb="3">
      <t>ベッシ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</si>
  <si>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</si>
  <si>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（別紙37-2）テクノロジーの導入による日常生活継続支援加算に関する届出書</t>
  </si>
  <si>
    <t>（別紙25-2）看護体制加算に係る届出書</t>
  </si>
  <si>
    <t>（別紙25－2）</t>
    <phoneticPr fontId="2"/>
  </si>
  <si>
    <t>1　看護体制加算（Ⅰ）イ</t>
    <phoneticPr fontId="2"/>
  </si>
  <si>
    <t>2　看護体制加算（Ⅰ）ロ</t>
    <phoneticPr fontId="2"/>
  </si>
  <si>
    <t>3　看護体制加算（Ⅱ）イ</t>
    <phoneticPr fontId="2"/>
  </si>
  <si>
    <t>4　看護体制加算（Ⅱ）ロ</t>
    <phoneticPr fontId="2"/>
  </si>
  <si>
    <t>（別紙27）テクノロジーの導入による夜勤職員配置加算に係る届出書</t>
  </si>
  <si>
    <t>（別紙27）</t>
    <phoneticPr fontId="2"/>
  </si>
  <si>
    <t>3　短期入所生活介護</t>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</si>
  <si>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</si>
  <si>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</si>
  <si>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</si>
  <si>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　　　根拠書類を準備し、指定権者からの求めがあった場合には、速やかに提出すること。</t>
    <phoneticPr fontId="2"/>
  </si>
  <si>
    <t>（別紙39）配置医師緊急時対応加算に係る届出書</t>
  </si>
  <si>
    <t>（別紙39）</t>
    <rPh sb="1" eb="3">
      <t>ベッシ</t>
    </rPh>
    <phoneticPr fontId="2"/>
  </si>
  <si>
    <t>（別紙34）看取り介護体制に係る届出書</t>
  </si>
  <si>
    <t>（別紙34）</t>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</si>
  <si>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</si>
  <si>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（別紙12-2）認知症専門ケア加算に係る届出書</t>
  </si>
  <si>
    <t>（別紙12-２）</t>
    <phoneticPr fontId="2"/>
  </si>
  <si>
    <t>認知症専門ケア加算に係る届出書</t>
    <rPh sb="0" eb="3">
      <t>ニンチショウ</t>
    </rPh>
    <rPh sb="3" eb="5">
      <t>センモン</t>
    </rPh>
    <rPh sb="7" eb="9">
      <t>カサン</t>
    </rPh>
    <rPh sb="10" eb="11">
      <t>カカ</t>
    </rPh>
    <rPh sb="12" eb="15">
      <t>トドケデショ</t>
    </rPh>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</si>
  <si>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</si>
  <si>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</si>
  <si>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</si>
  <si>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</si>
  <si>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</si>
  <si>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</si>
  <si>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</si>
  <si>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</si>
  <si>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</si>
  <si>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</si>
  <si>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</si>
  <si>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</si>
  <si>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</si>
  <si>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</si>
  <si>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</si>
  <si>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</si>
  <si>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</si>
  <si>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</si>
  <si>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</si>
  <si>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</si>
  <si>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</si>
  <si>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</si>
  <si>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人</t>
    <rPh sb="0" eb="1">
      <t>ヒト</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</si>
  <si>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</si>
  <si>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</si>
  <si>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</si>
  <si>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</si>
  <si>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</si>
  <si>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</si>
  <si>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</si>
  <si>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</si>
  <si>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</si>
  <si>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</si>
  <si>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</si>
  <si>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</si>
  <si>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</si>
  <si>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</si>
  <si>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</si>
  <si>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</si>
  <si>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</si>
  <si>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</si>
  <si>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</si>
  <si>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</si>
  <si>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</si>
  <si>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</si>
  <si>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</si>
  <si>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</si>
  <si>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</si>
  <si>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</si>
  <si>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</si>
  <si>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</si>
  <si>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</si>
  <si>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</si>
  <si>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</si>
  <si>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</si>
  <si>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</si>
  <si>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</si>
  <si>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</si>
  <si>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</si>
  <si>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</si>
  <si>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</si>
  <si>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</si>
  <si>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</si>
  <si>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</si>
  <si>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</si>
  <si>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</si>
  <si>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</si>
  <si>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</si>
  <si>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</si>
  <si>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</si>
  <si>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</si>
  <si>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</si>
  <si>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</si>
  <si>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（別紙40）認知症チームケア推進加算に係る届出書</t>
    <rPh sb="1" eb="3">
      <t>ベッシ</t>
    </rPh>
    <rPh sb="6" eb="9">
      <t>ニンチショウ</t>
    </rPh>
    <rPh sb="14" eb="18">
      <t>スイシンカサン</t>
    </rPh>
    <rPh sb="19" eb="20">
      <t>カカ</t>
    </rPh>
    <rPh sb="21" eb="24">
      <t>トドケデショ</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</si>
  <si>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</si>
  <si>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</si>
  <si>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</si>
  <si>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</si>
  <si>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</si>
  <si>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</si>
  <si>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</si>
  <si>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</si>
  <si>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</si>
  <si>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</si>
  <si>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</si>
  <si>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</si>
  <si>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</si>
  <si>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</si>
  <si>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</si>
  <si>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</si>
  <si>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</si>
  <si>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</si>
  <si>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</si>
  <si>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</si>
  <si>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</si>
  <si>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</si>
  <si>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</si>
  <si>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</si>
  <si>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</si>
  <si>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</si>
  <si>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</si>
  <si>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</si>
  <si>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</si>
  <si>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</si>
  <si>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</si>
  <si>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</si>
  <si>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</si>
  <si>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</si>
  <si>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</si>
  <si>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</si>
  <si>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備考</t>
    <rPh sb="0" eb="2">
      <t>ビコウ</t>
    </rPh>
    <phoneticPr fontId="2"/>
  </si>
  <si>
    <t>　要件を満たすことが分かる根拠書類を準備し、指定権者からの求めがあった場合には、速やかに提出</t>
    <phoneticPr fontId="2"/>
  </si>
  <si>
    <t>（別紙41）褥瘡マネジメントに関する届出書</t>
  </si>
  <si>
    <t>（別紙35）高齢者施設等感染対策向上加算に係る届出書</t>
    <rPh sb="1" eb="3">
      <t>ベッシ</t>
    </rPh>
    <rPh sb="6" eb="20">
      <t>コウレイシャシセツトウカンセンタイサクコウジョウカサン</t>
    </rPh>
    <rPh sb="21" eb="22">
      <t>カカ</t>
    </rPh>
    <rPh sb="23" eb="26">
      <t>トドケデショ</t>
    </rPh>
    <phoneticPr fontId="2"/>
  </si>
  <si>
    <t>（別紙28）生産性向上推進体制加算に係る届出書</t>
    <rPh sb="1" eb="3">
      <t>ベッシ</t>
    </rPh>
    <rPh sb="6" eb="17">
      <t>セイサンセイコウジョウスイシンタイセイカサン</t>
    </rPh>
    <rPh sb="18" eb="19">
      <t>カカ</t>
    </rPh>
    <rPh sb="20" eb="23">
      <t>トドケデショ</t>
    </rPh>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</si>
  <si>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</si>
  <si>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</si>
  <si>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</si>
  <si>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</si>
  <si>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</si>
  <si>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</si>
  <si>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</si>
  <si>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</si>
  <si>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</si>
  <si>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</si>
  <si>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</si>
  <si>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</si>
  <si>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</si>
  <si>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</si>
  <si>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</si>
  <si>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</si>
  <si>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</si>
  <si>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</si>
  <si>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</si>
  <si>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</si>
  <si>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</si>
  <si>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</si>
  <si>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</si>
  <si>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</si>
  <si>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</si>
  <si>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</si>
  <si>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</si>
  <si>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</si>
  <si>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</si>
  <si>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</si>
  <si>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</si>
  <si>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</si>
  <si>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</si>
  <si>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</si>
  <si>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</si>
  <si>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</si>
  <si>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</si>
  <si>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</si>
  <si>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</si>
  <si>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</si>
  <si>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</si>
  <si>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</si>
  <si>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</si>
  <si>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（別紙28）</t>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</si>
  <si>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</si>
  <si>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</si>
  <si>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</si>
  <si>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</si>
  <si>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</si>
  <si>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</si>
  <si>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</si>
  <si>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</si>
  <si>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</si>
  <si>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</si>
  <si>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</si>
  <si>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</si>
  <si>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</si>
  <si>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</si>
  <si>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</si>
  <si>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</si>
  <si>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</si>
  <si>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</si>
  <si>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</si>
  <si>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</si>
  <si>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</si>
  <si>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</si>
  <si>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</si>
  <si>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</si>
  <si>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</si>
  <si>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</si>
  <si>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</si>
  <si>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</si>
  <si>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</si>
  <si>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</si>
  <si>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</si>
  <si>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</si>
  <si>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</si>
  <si>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</si>
  <si>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</si>
  <si>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</si>
  <si>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</si>
  <si>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</si>
  <si>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</si>
  <si>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</si>
  <si>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</si>
  <si>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</si>
  <si>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</si>
  <si>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</si>
  <si>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</si>
  <si>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</si>
  <si>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</si>
  <si>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（別紙14-4）サービス提供体制強化加算に関する届出書</t>
  </si>
  <si>
    <t>※算定開始の前々月の末日までに、別途「介護職員等処遇改善加算等 処遇改善計画書」の提出が必要</t>
    <phoneticPr fontId="2"/>
  </si>
  <si>
    <t>※必ず提出してください</t>
    <rPh sb="1" eb="2">
      <t>カナラ</t>
    </rPh>
    <rPh sb="3" eb="5">
      <t>テイシュツ</t>
    </rPh>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</si>
  <si>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</si>
  <si>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</si>
  <si>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</si>
  <si>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</si>
  <si>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</si>
  <si>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</si>
  <si>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</si>
  <si>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</si>
  <si>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</si>
  <si>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</si>
  <si>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</si>
  <si>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</si>
  <si>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</si>
  <si>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</si>
  <si>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　※（地域密着型）介護老人福祉施設、介護老人保健施設、介護医療院は記載</t>
    <rPh sb="33" eb="35">
      <t>キサイ</t>
    </rPh>
    <phoneticPr fontId="2"/>
  </si>
  <si>
    <t>（加算Ⅰの場合）
・認知症介護実践リーダー研修又は認知症看護に係る適切な研修の修了証（写）
（加算Ⅱの場合）
・認知症介護実践リーダー研修又は認知症看護に係る適切な研修の修了証（写）
・認知症介護指導者養成研修又は認知症看護に係る適切な研修の修了証（写）
・介護・看護職員ごとの研修計画</t>
    <rPh sb="121" eb="123">
      <t>シュウリョウ</t>
    </rPh>
    <phoneticPr fontId="2"/>
  </si>
  <si>
    <t>（加算Ⅰの場合）
・認知症介護実践リーダー研修又は認知症看護に係る適切な研修の修了証（写）
・認知症介護指導者養成研修又は認知症看護に係る適切な研修の修了証（写）
・介護・看護職員ごとの研修計画
（加算Ⅱの場合）
・認知症介護実践リーダー研修又は認知症看護に係る適切な研修の修了証（写）</t>
    <phoneticPr fontId="2"/>
  </si>
  <si>
    <t>高齢者施設等感染対策向上加算</t>
    <phoneticPr fontId="2"/>
  </si>
  <si>
    <t>・委員会の議事録
・負担軽減を図るための職員研修の記録</t>
    <phoneticPr fontId="2"/>
  </si>
  <si>
    <t>（参考様式）資格・継続年数要件確認に係る従業者常勤換算一覧表</t>
  </si>
  <si>
    <t>（別紙３－２）</t>
    <rPh sb="1" eb="3">
      <t>ベッシ</t>
    </rPh>
    <phoneticPr fontId="2"/>
  </si>
  <si>
    <t>介護給付費算定に係る体制等に関する届出書</t>
    <rPh sb="17" eb="20">
      <t>トドケデショ</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</si>
  <si>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</si>
  <si>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浜田地区広域行政組合　管理者</t>
    <rPh sb="11" eb="14">
      <t>カンリシャ</t>
    </rPh>
    <phoneticPr fontId="2"/>
  </si>
  <si>
    <t>様</t>
    <rPh sb="0" eb="1">
      <t>サマ</t>
    </rPh>
    <phoneticPr fontId="2"/>
  </si>
  <si>
    <t>所在地</t>
    <rPh sb="0" eb="3">
      <t>ショザイチ</t>
    </rPh>
    <phoneticPr fontId="2"/>
  </si>
  <si>
    <t>主たる事務所の所在地</t>
    <phoneticPr fontId="2"/>
  </si>
  <si>
    <t>(郵便番号</t>
    <phoneticPr fontId="2"/>
  </si>
  <si>
    <t>ー</t>
    <phoneticPr fontId="2"/>
  </si>
  <si>
    <t>　　　　　</t>
    <phoneticPr fontId="2"/>
  </si>
  <si>
    <t>県</t>
    <rPh sb="0" eb="1">
      <t>ケン</t>
    </rPh>
    <phoneticPr fontId="2"/>
  </si>
  <si>
    <t>群市</t>
    <rPh sb="0" eb="1">
      <t>グン</t>
    </rPh>
    <rPh sb="1" eb="2">
      <t>シ</t>
    </rPh>
    <phoneticPr fontId="2"/>
  </si>
  <si>
    <t>　(ビルの名称等)</t>
  </si>
  <si>
    <t>フリガナ</t>
    <phoneticPr fontId="2"/>
  </si>
  <si>
    <t>事業所・施設の名称</t>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</si>
  <si>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</si>
  <si>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</si>
  <si>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</si>
  <si>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1新規</t>
  </si>
  <si>
    <t>2変更</t>
    <phoneticPr fontId="2"/>
  </si>
  <si>
    <t>3終了</t>
    <phoneticPr fontId="2"/>
  </si>
  <si>
    <t>1 有</t>
    <rPh sb="2" eb="3">
      <t>ア</t>
    </rPh>
    <phoneticPr fontId="2"/>
  </si>
  <si>
    <t>療養通所介護</t>
    <rPh sb="0" eb="2">
      <t>リョウヨウ</t>
    </rPh>
    <rPh sb="2" eb="4">
      <t>ツウショ</t>
    </rPh>
    <rPh sb="4" eb="6">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</si>
  <si>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</si>
  <si>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</si>
  <si>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</si>
  <si>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</si>
  <si>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</si>
  <si>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</si>
  <si>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</si>
  <si>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</si>
  <si>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</si>
  <si>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</si>
  <si>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</si>
  <si>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</si>
  <si>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</si>
  <si>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</si>
  <si>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</si>
  <si>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</si>
  <si>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（別紙１－３）</t>
    <phoneticPr fontId="2"/>
  </si>
  <si>
    <t>　「体制届」（別紙3-2）に「体制等状況一覧表」（別紙1-3）を添付し、必要に応じて、その他の添付書類を提出してください。</t>
  </si>
  <si>
    <t>体制等状況一覧表（別紙1-3）</t>
    <rPh sb="0" eb="8">
      <t>タイセイトウジョウキョウイチランヒョウ</t>
    </rPh>
    <rPh sb="9" eb="11">
      <t>ベッシ</t>
    </rPh>
    <phoneticPr fontId="2"/>
  </si>
  <si>
    <t>（加算Ⅰ）
・医療機関の対応を取り交わしたことがわかるもの（契約書等）
（加算Ⅱ）
・実地指導の記録</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</si>
</sst>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0.0#"/>
    <numFmt numFmtId="178" formatCode="#,##0.##"/>
    <numFmt numFmtId="179" formatCode="#,##0.0&quot;人&quot;"/>
    <numFmt numFmtId="180" formatCode="#,##0&quot;人&quot;"/>
    <numFmt numFmtId="181" formatCode="0.0%"/>
    <numFmt numFmtId="182" formatCode="0.0_ "/>
    <numFmt numFmtId="183" formatCode="0.000_ "/>
    <numFmt numFmtId="184" formatCode="[&lt;=999]000;[&lt;=9999]000\-00;000\-0000"/>
  </numFmts>
  <fonts count="88"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1"/>
      <name val="ＭＳ Ｐゴシック"/>
      <family val="3"/>
      <charset val="128"/>
    </font>
    <font>
      <strike/>
      <sz val="11"/>
      <name val="HGSｺﾞｼｯｸM"/>
      <family val="3"/>
      <charset val="128"/>
    </font>
    <font>
      <b/>
      <sz val="12"/>
      <name val="HGSｺﾞｼｯｸM"/>
      <family val="3"/>
      <charset val="128"/>
    </font>
    <font>
      <strike/>
      <sz val="1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1"/>
      <name val="HGSｺﾞｼｯｸM"/>
      <family val="3"/>
      <charset val="128"/>
    </font>
    <font>
      <sz val="16"/>
      <name val="HGSｺﾞｼｯｸM"/>
      <family val="3"/>
      <charset val="128"/>
    </font>
    <font>
      <b/>
      <sz val="16"/>
      <name val="HGSｺﾞｼｯｸM"/>
      <family val="3"/>
      <charset val="128"/>
    </font>
    <font>
      <sz val="6"/>
      <name val="ＭＳ Ｐゴシック"/>
      <family val="2"/>
      <charset val="128"/>
      <scheme val="minor"/>
    </font>
    <font>
      <sz val="14"/>
      <name val="HGSｺﾞｼｯｸM"/>
      <family val="3"/>
      <charset val="128"/>
    </font>
    <font>
      <sz val="12"/>
      <name val="HGSｺﾞｼｯｸM"/>
      <family val="3"/>
      <charset val="128"/>
    </font>
    <font>
      <b/>
      <sz val="16"/>
      <name val="ＭＳ Ｐゴシック"/>
      <family val="3"/>
      <charset val="128"/>
    </font>
    <font>
      <b/>
      <sz val="16"/>
      <color rgb="FFFF0000"/>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6"/>
      <name val="ＭＳ Ｐゴシック"/>
      <family val="3"/>
      <charset val="128"/>
      <scheme val="minor"/>
    </font>
    <font>
      <b/>
      <sz val="14"/>
      <name val="HGSｺﾞｼｯｸM"/>
      <family val="3"/>
      <charset val="128"/>
    </font>
    <font>
      <b/>
      <sz val="12"/>
      <color rgb="FFFF0000"/>
      <name val="HGSｺﾞｼｯｸM"/>
      <family val="3"/>
      <charset val="128"/>
    </font>
    <font>
      <sz val="12"/>
      <name val="HGSｺﾞｼｯｸE"/>
      <family val="3"/>
      <charset val="128"/>
    </font>
    <font>
      <u/>
      <sz val="12"/>
      <name val="HGSｺﾞｼｯｸE"/>
      <family val="3"/>
      <charset val="128"/>
    </font>
    <font>
      <sz val="11"/>
      <color rgb="FF000000"/>
      <name val="ＭＳ Ｐゴシック"/>
      <family val="3"/>
      <charset val="128"/>
      <scheme val="minor"/>
    </font>
    <font>
      <sz val="11"/>
      <color rgb="FF000000"/>
      <name val="Calibri"/>
      <family val="2"/>
    </font>
    <font>
      <sz val="12"/>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1"/>
      <color indexed="8"/>
      <name val="HGSｺﾞｼｯｸM"/>
      <family val="3"/>
      <charset val="128"/>
    </font>
    <font>
      <sz val="10"/>
      <color indexed="8"/>
      <name val="HGSｺﾞｼｯｸM"/>
      <family val="3"/>
      <charset val="128"/>
    </font>
    <font>
      <sz val="8"/>
      <name val="HGSｺﾞｼｯｸM"/>
      <family val="3"/>
      <charset val="128"/>
    </font>
    <font>
      <sz val="14"/>
      <name val="ＭＳ Ｐゴシック"/>
      <family val="3"/>
      <charset val="128"/>
    </font>
    <font>
      <sz val="14"/>
      <color indexed="8"/>
      <name val="ＭＳ Ｐゴシック"/>
      <family val="3"/>
      <charset val="128"/>
    </font>
    <font>
      <sz val="11"/>
      <color indexed="8"/>
      <name val="ＭＳ Ｐゴシック"/>
      <family val="3"/>
      <charset val="128"/>
    </font>
    <font>
      <b/>
      <sz val="11"/>
      <color indexed="10"/>
      <name val="ＭＳ Ｐゴシック"/>
      <family val="3"/>
      <charset val="128"/>
    </font>
    <font>
      <sz val="11"/>
      <name val="ＭＳ ゴシック"/>
      <family val="3"/>
      <charset val="128"/>
    </font>
    <font>
      <u/>
      <sz val="11"/>
      <name val="ＭＳ ゴシック"/>
      <family val="3"/>
      <charset val="128"/>
    </font>
    <font>
      <u/>
      <sz val="11"/>
      <name val="ＭＳ Ｐゴシック"/>
      <family val="3"/>
      <charset val="128"/>
    </font>
    <font>
      <sz val="9"/>
      <name val="ＭＳ Ｐゴシック"/>
      <family val="3"/>
      <charset val="128"/>
    </font>
    <font>
      <b/>
      <sz val="12"/>
      <name val="ＭＳ Ｐゴシック"/>
      <family val="3"/>
      <charset val="128"/>
    </font>
    <font>
      <sz val="12"/>
      <name val="ＭＳ Ｐゴシック"/>
      <family val="3"/>
      <charset val="128"/>
    </font>
    <font>
      <b/>
      <sz val="11"/>
      <name val="ＭＳ Ｐゴシック"/>
      <family val="3"/>
      <charset val="128"/>
    </font>
    <font>
      <sz val="14"/>
      <name val="ＭＳ ゴシック"/>
      <family val="3"/>
      <charset val="128"/>
    </font>
    <font>
      <sz val="12"/>
      <name val="HG丸ｺﾞｼｯｸM-PRO"/>
      <family val="3"/>
      <charset val="128"/>
    </font>
    <font>
      <sz val="11"/>
      <name val="ＭＳ 明朝"/>
      <family val="1"/>
      <charset val="128"/>
    </font>
    <font>
      <sz val="10"/>
      <name val="ＭＳ 明朝"/>
      <family val="1"/>
      <charset val="128"/>
    </font>
    <font>
      <sz val="10"/>
      <name val="ＭＳ Ｐゴシック"/>
      <family val="3"/>
      <charset val="128"/>
    </font>
    <font>
      <sz val="10"/>
      <name val="ＭＳ ゴシック"/>
      <family val="3"/>
      <charset val="128"/>
    </font>
    <font>
      <b/>
      <sz val="11"/>
      <color theme="1"/>
      <name val="ＭＳ ゴシック"/>
      <family val="3"/>
      <charset val="128"/>
    </font>
    <font>
      <b/>
      <sz val="11"/>
      <name val="ＭＳ ゴシック"/>
      <family val="3"/>
      <charset val="128"/>
    </font>
    <font>
      <sz val="11"/>
      <color theme="1"/>
      <name val="ＭＳ ゴシック"/>
      <family val="3"/>
      <charset val="128"/>
    </font>
    <font>
      <sz val="10"/>
      <color theme="1"/>
      <name val="ＭＳ ゴシック"/>
      <family val="3"/>
      <charset val="128"/>
    </font>
    <font>
      <sz val="9"/>
      <name val="HGSｺﾞｼｯｸM"/>
      <family val="3"/>
      <charset val="128"/>
    </font>
    <font>
      <u/>
      <sz val="8"/>
      <color indexed="10"/>
      <name val="HGSｺﾞｼｯｸM"/>
      <family val="3"/>
      <charset val="128"/>
    </font>
    <font>
      <u/>
      <sz val="11"/>
      <color theme="10"/>
      <name val="ＭＳ Ｐゴシック"/>
      <family val="3"/>
      <charset val="128"/>
    </font>
    <font>
      <b/>
      <sz val="10"/>
      <name val="ＭＳ Ｐゴシック"/>
      <family val="3"/>
      <charset val="128"/>
    </font>
    <font>
      <sz val="9"/>
      <name val="ＭＳ ゴシック"/>
      <family val="3"/>
      <charset val="128"/>
    </font>
    <font>
      <b/>
      <sz val="9"/>
      <name val="ＭＳ Ｐゴシック"/>
      <family val="3"/>
      <charset val="128"/>
    </font>
    <font>
      <sz val="11"/>
      <color rgb="FFFF0000"/>
      <name val="HGSｺﾞｼｯｸM"/>
      <family val="3"/>
      <charset val="128"/>
    </font>
    <font>
      <sz val="18"/>
      <color theme="0"/>
      <name val="ＭＳ Ｐゴシック"/>
      <family val="3"/>
      <charset val="128"/>
    </font>
    <font>
      <sz val="10"/>
      <name val="MS UI Gothic"/>
      <family val="3"/>
      <charset val="128"/>
    </font>
    <font>
      <u/>
      <sz val="11"/>
      <color indexed="36"/>
      <name val="ＭＳ Ｐゴシック"/>
      <family val="3"/>
      <charset val="128"/>
    </font>
    <font>
      <b/>
      <sz val="11"/>
      <name val="HGSｺﾞｼｯｸM"/>
      <family val="3"/>
      <charset val="128"/>
    </font>
    <font>
      <strike/>
      <sz val="10"/>
      <name val="HGSｺﾞｼｯｸM"/>
      <family val="3"/>
      <charset val="128"/>
    </font>
    <font>
      <sz val="10.5"/>
      <name val="HGSｺﾞｼｯｸM"/>
      <family val="3"/>
      <charset val="128"/>
    </font>
    <font>
      <u/>
      <sz val="11"/>
      <name val="HGSｺﾞｼｯｸM"/>
      <family val="3"/>
      <charset val="128"/>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CC"/>
        <bgColor indexed="64"/>
      </patternFill>
    </fill>
    <fill>
      <patternFill patternType="solid">
        <fgColor indexed="9"/>
        <bgColor indexed="64"/>
      </patternFill>
    </fill>
    <fill>
      <gradientFill degree="90">
        <stop position="0">
          <color theme="0"/>
        </stop>
        <stop position="0.5">
          <color theme="4"/>
        </stop>
        <stop position="1">
          <color theme="0"/>
        </stop>
      </gradientFill>
    </fill>
  </fills>
  <borders count="22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dashed">
        <color indexed="64"/>
      </right>
      <top style="thin">
        <color indexed="64"/>
      </top>
      <bottom style="thin">
        <color indexed="64"/>
      </bottom>
      <diagonal/>
    </border>
    <border>
      <left style="thin">
        <color indexed="64"/>
      </left>
      <right style="thin">
        <color indexed="64"/>
      </right>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dashed">
        <color indexed="64"/>
      </right>
      <top style="thin">
        <color indexed="64"/>
      </top>
      <bottom/>
      <diagonal/>
    </border>
    <border>
      <left style="dashed">
        <color indexed="64"/>
      </left>
      <right/>
      <top/>
      <bottom/>
      <diagonal/>
    </border>
    <border>
      <left/>
      <right style="dashed">
        <color indexed="64"/>
      </right>
      <top style="double">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double">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style="medium">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n">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medium">
        <color indexed="64"/>
      </top>
      <bottom/>
      <diagonal/>
    </border>
    <border>
      <left style="thin">
        <color indexed="64"/>
      </left>
      <right style="hair">
        <color indexed="64"/>
      </right>
      <top style="medium">
        <color indexed="64"/>
      </top>
      <bottom/>
      <diagonal/>
    </border>
    <border>
      <left/>
      <right style="hair">
        <color indexed="64"/>
      </right>
      <top style="medium">
        <color indexed="64"/>
      </top>
      <bottom/>
      <diagonal/>
    </border>
    <border diagonalDown="1">
      <left style="medium">
        <color indexed="64"/>
      </left>
      <right style="medium">
        <color indexed="64"/>
      </right>
      <top style="medium">
        <color indexed="64"/>
      </top>
      <bottom/>
      <diagonal style="thin">
        <color indexed="64"/>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bottom/>
      <diagonal/>
    </border>
    <border>
      <left style="thin">
        <color indexed="64"/>
      </left>
      <right style="hair">
        <color indexed="64"/>
      </right>
      <top/>
      <bottom/>
      <diagonal/>
    </border>
    <border>
      <left/>
      <right style="hair">
        <color indexed="64"/>
      </right>
      <top/>
      <bottom/>
      <diagonal/>
    </border>
    <border diagonalDown="1">
      <left style="medium">
        <color indexed="64"/>
      </left>
      <right style="medium">
        <color indexed="64"/>
      </right>
      <top/>
      <bottom/>
      <diagonal style="thin">
        <color indexed="64"/>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style="thin">
        <color indexed="64"/>
      </top>
      <bottom/>
      <diagonal/>
    </border>
    <border>
      <left style="thin">
        <color indexed="64"/>
      </left>
      <right style="medium">
        <color indexed="64"/>
      </right>
      <top/>
      <bottom style="medium">
        <color indexed="64"/>
      </bottom>
      <diagonal/>
    </border>
    <border>
      <left style="thick">
        <color theme="1" tint="0.34998626667073579"/>
      </left>
      <right/>
      <top style="thick">
        <color theme="1" tint="0.34998626667073579"/>
      </top>
      <bottom/>
      <diagonal/>
    </border>
    <border>
      <left/>
      <right style="thick">
        <color theme="1" tint="4.9989318521683403E-2"/>
      </right>
      <top style="thick">
        <color theme="1" tint="0.34998626667073579"/>
      </top>
      <bottom/>
      <diagonal/>
    </border>
    <border>
      <left style="thick">
        <color theme="1" tint="0.34998626667073579"/>
      </left>
      <right/>
      <top/>
      <bottom style="thick">
        <color theme="1" tint="4.9989318521683403E-2"/>
      </bottom>
      <diagonal/>
    </border>
    <border>
      <left/>
      <right style="thick">
        <color theme="1" tint="4.9989318521683403E-2"/>
      </right>
      <top/>
      <bottom style="thick">
        <color theme="1" tint="4.9989318521683403E-2"/>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0">
    <xf numFmtId="0" fontId="0" fillId="0" borderId="0"/>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2" fillId="0" borderId="0" applyNumberFormat="0" applyFill="0" applyBorder="0" applyAlignment="0" applyProtection="0">
      <alignment vertical="center"/>
    </xf>
    <xf numFmtId="0" fontId="13" fillId="28" borderId="37" applyNumberFormat="0" applyAlignment="0" applyProtection="0">
      <alignment vertical="center"/>
    </xf>
    <xf numFmtId="0" fontId="14" fillId="29" borderId="0" applyNumberFormat="0" applyBorder="0" applyAlignment="0" applyProtection="0">
      <alignment vertical="center"/>
    </xf>
    <xf numFmtId="0" fontId="6" fillId="3" borderId="38" applyNumberFormat="0" applyFont="0" applyAlignment="0" applyProtection="0">
      <alignment vertical="center"/>
    </xf>
    <xf numFmtId="0" fontId="15" fillId="0" borderId="39" applyNumberFormat="0" applyFill="0" applyAlignment="0" applyProtection="0">
      <alignment vertical="center"/>
    </xf>
    <xf numFmtId="0" fontId="16" fillId="30" borderId="0" applyNumberFormat="0" applyBorder="0" applyAlignment="0" applyProtection="0">
      <alignment vertical="center"/>
    </xf>
    <xf numFmtId="0" fontId="17" fillId="31" borderId="40" applyNumberFormat="0" applyAlignment="0" applyProtection="0">
      <alignment vertical="center"/>
    </xf>
    <xf numFmtId="0" fontId="18" fillId="0" borderId="0" applyNumberFormat="0" applyFill="0" applyBorder="0" applyAlignment="0" applyProtection="0">
      <alignment vertical="center"/>
    </xf>
    <xf numFmtId="0" fontId="19" fillId="0" borderId="41" applyNumberFormat="0" applyFill="0" applyAlignment="0" applyProtection="0">
      <alignment vertical="center"/>
    </xf>
    <xf numFmtId="0" fontId="20" fillId="0" borderId="42" applyNumberFormat="0" applyFill="0" applyAlignment="0" applyProtection="0">
      <alignment vertical="center"/>
    </xf>
    <xf numFmtId="0" fontId="21" fillId="0" borderId="43" applyNumberFormat="0" applyFill="0" applyAlignment="0" applyProtection="0">
      <alignment vertical="center"/>
    </xf>
    <xf numFmtId="0" fontId="21" fillId="0" borderId="0" applyNumberFormat="0" applyFill="0" applyBorder="0" applyAlignment="0" applyProtection="0">
      <alignment vertical="center"/>
    </xf>
    <xf numFmtId="0" fontId="22" fillId="0" borderId="44" applyNumberFormat="0" applyFill="0" applyAlignment="0" applyProtection="0">
      <alignment vertical="center"/>
    </xf>
    <xf numFmtId="0" fontId="23" fillId="31" borderId="45" applyNumberFormat="0" applyAlignment="0" applyProtection="0">
      <alignment vertical="center"/>
    </xf>
    <xf numFmtId="0" fontId="24" fillId="0" borderId="0" applyNumberFormat="0" applyFill="0" applyBorder="0" applyAlignment="0" applyProtection="0">
      <alignment vertical="center"/>
    </xf>
    <xf numFmtId="0" fontId="25" fillId="2" borderId="40" applyNumberFormat="0" applyAlignment="0" applyProtection="0">
      <alignment vertical="center"/>
    </xf>
    <xf numFmtId="0" fontId="26" fillId="3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6" fillId="0" borderId="0">
      <alignment vertical="center"/>
    </xf>
    <xf numFmtId="0" fontId="73" fillId="0" borderId="0" applyNumberFormat="0" applyFill="0" applyBorder="0" applyAlignment="0" applyProtection="0"/>
    <xf numFmtId="0" fontId="79" fillId="0" borderId="0">
      <alignment vertical="center"/>
    </xf>
    <xf numFmtId="0" fontId="79" fillId="0" borderId="0">
      <alignment vertical="center"/>
    </xf>
    <xf numFmtId="38" fontId="6" fillId="0" borderId="0" applyFont="0" applyFill="0" applyBorder="0" applyAlignment="0" applyProtection="0">
      <alignment vertical="center"/>
    </xf>
    <xf numFmtId="0" fontId="6" fillId="0" borderId="0"/>
  </cellStyleXfs>
  <cellXfs count="1451">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5"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0" xfId="0" applyFont="1" applyAlignment="1">
      <alignment horizontal="center"/>
    </xf>
    <xf numFmtId="0" fontId="27" fillId="0" borderId="0" xfId="0" applyFont="1" applyAlignment="1">
      <alignment horizontal="left" vertical="center"/>
    </xf>
    <xf numFmtId="0" fontId="3" fillId="0" borderId="47" xfId="0" applyFont="1" applyBorder="1" applyAlignment="1">
      <alignment horizontal="left" vertical="center" wrapText="1"/>
    </xf>
    <xf numFmtId="0" fontId="3" fillId="0" borderId="47" xfId="0" applyFont="1" applyBorder="1" applyAlignment="1">
      <alignment vertical="center"/>
    </xf>
    <xf numFmtId="0" fontId="3" fillId="0" borderId="47" xfId="0" applyFont="1" applyBorder="1" applyAlignment="1">
      <alignment horizontal="left" vertical="center"/>
    </xf>
    <xf numFmtId="0" fontId="3" fillId="0" borderId="47" xfId="0" applyFont="1" applyBorder="1" applyAlignment="1">
      <alignment horizontal="center" vertical="center"/>
    </xf>
    <xf numFmtId="0" fontId="3" fillId="0" borderId="47" xfId="0" applyFont="1" applyBorder="1" applyAlignment="1">
      <alignment vertical="center" wrapText="1"/>
    </xf>
    <xf numFmtId="0" fontId="3" fillId="0" borderId="27" xfId="0" applyFont="1" applyBorder="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7"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center"/>
    </xf>
    <xf numFmtId="0" fontId="28" fillId="0" borderId="0" xfId="42" applyFont="1">
      <alignment vertical="center"/>
    </xf>
    <xf numFmtId="0" fontId="28" fillId="0" borderId="0" xfId="42" applyFont="1" applyAlignment="1">
      <alignment horizontal="left" vertical="center"/>
    </xf>
    <xf numFmtId="0" fontId="29" fillId="0" borderId="0" xfId="42" applyFont="1" applyAlignment="1">
      <alignment horizontal="left" vertical="center"/>
    </xf>
    <xf numFmtId="0" fontId="29" fillId="0" borderId="0" xfId="42" applyFont="1" applyAlignment="1">
      <alignment horizontal="right" vertical="center"/>
    </xf>
    <xf numFmtId="0" fontId="29" fillId="0" borderId="0" xfId="42" applyFont="1">
      <alignment vertical="center"/>
    </xf>
    <xf numFmtId="0" fontId="29" fillId="33" borderId="0" xfId="42" applyFont="1" applyFill="1">
      <alignment vertical="center"/>
    </xf>
    <xf numFmtId="0" fontId="29" fillId="33" borderId="0" xfId="42" applyFont="1" applyFill="1" applyAlignment="1">
      <alignment horizontal="center" vertical="center"/>
    </xf>
    <xf numFmtId="0" fontId="28" fillId="33" borderId="0" xfId="42" quotePrefix="1" applyFont="1" applyFill="1">
      <alignment vertical="center"/>
    </xf>
    <xf numFmtId="0" fontId="29" fillId="0" borderId="0" xfId="42" applyFont="1" applyAlignment="1">
      <alignment horizontal="center" vertical="center"/>
    </xf>
    <xf numFmtId="0" fontId="28" fillId="0" borderId="0" xfId="42" applyFont="1" applyAlignment="1">
      <alignment horizontal="right" vertical="center"/>
    </xf>
    <xf numFmtId="20" fontId="28" fillId="33" borderId="0" xfId="42" applyNumberFormat="1" applyFont="1" applyFill="1">
      <alignment vertical="center"/>
    </xf>
    <xf numFmtId="0" fontId="28" fillId="33" borderId="0" xfId="42" applyFont="1" applyFill="1" applyAlignment="1">
      <alignment horizontal="center" vertical="center"/>
    </xf>
    <xf numFmtId="0" fontId="28" fillId="33" borderId="0" xfId="42" applyFont="1" applyFill="1">
      <alignment vertical="center"/>
    </xf>
    <xf numFmtId="0" fontId="31" fillId="0" borderId="0" xfId="42" applyFont="1">
      <alignment vertical="center"/>
    </xf>
    <xf numFmtId="0" fontId="28" fillId="0" borderId="0" xfId="42" applyFont="1" applyAlignment="1">
      <alignment horizontal="center" vertical="center"/>
    </xf>
    <xf numFmtId="0" fontId="28" fillId="33" borderId="0" xfId="42" applyFont="1" applyFill="1" applyAlignment="1">
      <alignment horizontal="left" vertical="center"/>
    </xf>
    <xf numFmtId="20" fontId="28" fillId="0" borderId="0" xfId="42" applyNumberFormat="1" applyFont="1">
      <alignment vertical="center"/>
    </xf>
    <xf numFmtId="176" fontId="28" fillId="0" borderId="0" xfId="42" applyNumberFormat="1" applyFont="1">
      <alignment vertical="center"/>
    </xf>
    <xf numFmtId="0" fontId="31" fillId="0" borderId="0" xfId="42" applyFont="1" applyAlignment="1">
      <alignment horizontal="left" vertical="center"/>
    </xf>
    <xf numFmtId="0" fontId="32" fillId="0" borderId="0" xfId="42" applyFont="1">
      <alignment vertical="center"/>
    </xf>
    <xf numFmtId="0" fontId="32" fillId="0" borderId="0" xfId="42" applyFont="1" applyAlignment="1">
      <alignment horizontal="left" vertical="center"/>
    </xf>
    <xf numFmtId="0" fontId="32" fillId="0" borderId="0" xfId="42" applyFont="1" applyAlignment="1">
      <alignment horizontal="right" vertical="center"/>
    </xf>
    <xf numFmtId="0" fontId="28" fillId="0" borderId="61" xfId="42" applyFont="1" applyBorder="1" applyAlignment="1">
      <alignment horizontal="center" vertical="center" wrapText="1"/>
    </xf>
    <xf numFmtId="0" fontId="28" fillId="0" borderId="60" xfId="42" applyFont="1" applyBorder="1" applyAlignment="1">
      <alignment horizontal="center" vertical="center" wrapText="1"/>
    </xf>
    <xf numFmtId="0" fontId="28" fillId="0" borderId="58" xfId="42" applyFont="1" applyBorder="1" applyAlignment="1">
      <alignment vertical="center" wrapText="1"/>
    </xf>
    <xf numFmtId="0" fontId="28" fillId="0" borderId="59" xfId="42" applyFont="1" applyBorder="1" applyAlignment="1">
      <alignment vertical="center" wrapText="1"/>
    </xf>
    <xf numFmtId="0" fontId="28" fillId="0" borderId="17" xfId="42" applyFont="1" applyBorder="1" applyAlignment="1">
      <alignment horizontal="center" vertical="center" wrapText="1"/>
    </xf>
    <xf numFmtId="0" fontId="28" fillId="0" borderId="27" xfId="42" applyFont="1" applyBorder="1" applyAlignment="1">
      <alignment horizontal="center" vertical="center" wrapText="1"/>
    </xf>
    <xf numFmtId="0" fontId="28" fillId="0" borderId="0" xfId="42" applyFont="1" applyAlignment="1">
      <alignment vertical="center" wrapText="1"/>
    </xf>
    <xf numFmtId="0" fontId="28" fillId="0" borderId="66" xfId="42" applyFont="1" applyBorder="1" applyAlignment="1">
      <alignment vertical="center" wrapText="1"/>
    </xf>
    <xf numFmtId="0" fontId="31" fillId="0" borderId="8" xfId="42" applyFont="1" applyBorder="1" applyAlignment="1">
      <alignment horizontal="center" vertical="center"/>
    </xf>
    <xf numFmtId="0" fontId="31" fillId="0" borderId="2" xfId="42" applyFont="1" applyBorder="1" applyAlignment="1">
      <alignment horizontal="center" vertical="center"/>
    </xf>
    <xf numFmtId="0" fontId="31" fillId="0" borderId="70" xfId="42" applyFont="1" applyBorder="1" applyAlignment="1">
      <alignment horizontal="center" vertical="center"/>
    </xf>
    <xf numFmtId="0" fontId="31" fillId="0" borderId="71" xfId="42" applyFont="1" applyBorder="1" applyAlignment="1">
      <alignment horizontal="center" vertical="center"/>
    </xf>
    <xf numFmtId="0" fontId="28" fillId="0" borderId="78" xfId="42" applyFont="1" applyBorder="1" applyAlignment="1">
      <alignment horizontal="center" vertical="center" wrapText="1"/>
    </xf>
    <xf numFmtId="0" fontId="28" fillId="0" borderId="77" xfId="42" applyFont="1" applyBorder="1" applyAlignment="1">
      <alignment horizontal="center" vertical="center" wrapText="1"/>
    </xf>
    <xf numFmtId="0" fontId="28" fillId="0" borderId="75" xfId="42" applyFont="1" applyBorder="1" applyAlignment="1">
      <alignment vertical="center" wrapText="1"/>
    </xf>
    <xf numFmtId="0" fontId="28" fillId="0" borderId="76" xfId="42" applyFont="1" applyBorder="1" applyAlignment="1">
      <alignment vertical="center" wrapText="1"/>
    </xf>
    <xf numFmtId="0" fontId="31" fillId="0" borderId="79" xfId="42" applyFont="1" applyBorder="1" applyAlignment="1">
      <alignment horizontal="center" vertical="center" wrapText="1"/>
    </xf>
    <xf numFmtId="0" fontId="31" fillId="0" borderId="80" xfId="42" applyFont="1" applyBorder="1" applyAlignment="1">
      <alignment horizontal="center" vertical="center" wrapText="1"/>
    </xf>
    <xf numFmtId="0" fontId="31" fillId="0" borderId="81" xfId="42" applyFont="1" applyBorder="1" applyAlignment="1">
      <alignment horizontal="center" vertical="center" wrapText="1"/>
    </xf>
    <xf numFmtId="0" fontId="31" fillId="0" borderId="82" xfId="42" applyFont="1" applyBorder="1" applyAlignment="1">
      <alignment horizontal="center" vertical="center" wrapText="1"/>
    </xf>
    <xf numFmtId="0" fontId="28" fillId="33" borderId="61" xfId="42" applyFont="1" applyFill="1" applyBorder="1" applyAlignment="1">
      <alignment horizontal="center" vertical="center" shrinkToFit="1"/>
    </xf>
    <xf numFmtId="0" fontId="28" fillId="33" borderId="60" xfId="42" applyFont="1" applyFill="1" applyBorder="1" applyAlignment="1">
      <alignment horizontal="center" vertical="center" shrinkToFit="1"/>
    </xf>
    <xf numFmtId="0" fontId="32" fillId="0" borderId="61" xfId="42" applyFont="1" applyBorder="1">
      <alignment vertical="center"/>
    </xf>
    <xf numFmtId="0" fontId="32" fillId="0" borderId="58" xfId="42" applyFont="1" applyBorder="1">
      <alignment vertical="center"/>
    </xf>
    <xf numFmtId="0" fontId="32" fillId="0" borderId="59" xfId="42" applyFont="1" applyBorder="1">
      <alignment vertical="center"/>
    </xf>
    <xf numFmtId="0" fontId="28" fillId="34" borderId="90" xfId="42" applyFont="1" applyFill="1" applyBorder="1" applyAlignment="1" applyProtection="1">
      <alignment horizontal="center" vertical="center" shrinkToFit="1"/>
      <protection locked="0"/>
    </xf>
    <xf numFmtId="0" fontId="28" fillId="34" borderId="91" xfId="42" applyFont="1" applyFill="1" applyBorder="1" applyAlignment="1" applyProtection="1">
      <alignment horizontal="center" vertical="center" shrinkToFit="1"/>
      <protection locked="0"/>
    </xf>
    <xf numFmtId="0" fontId="28" fillId="34" borderId="92" xfId="42" applyFont="1" applyFill="1" applyBorder="1" applyAlignment="1" applyProtection="1">
      <alignment horizontal="center" vertical="center" shrinkToFit="1"/>
      <protection locked="0"/>
    </xf>
    <xf numFmtId="0" fontId="28" fillId="33" borderId="17" xfId="42" applyFont="1" applyFill="1" applyBorder="1" applyAlignment="1">
      <alignment horizontal="center" vertical="center" shrinkToFit="1"/>
    </xf>
    <xf numFmtId="0" fontId="28" fillId="33" borderId="27" xfId="42" applyFont="1" applyFill="1" applyBorder="1" applyAlignment="1">
      <alignment horizontal="center" vertical="center" shrinkToFit="1"/>
    </xf>
    <xf numFmtId="0" fontId="32" fillId="0" borderId="97" xfId="42" applyFont="1" applyBorder="1">
      <alignment vertical="center"/>
    </xf>
    <xf numFmtId="0" fontId="32" fillId="0" borderId="98" xfId="42" applyFont="1" applyBorder="1">
      <alignment vertical="center"/>
    </xf>
    <xf numFmtId="0" fontId="32" fillId="0" borderId="99" xfId="42" applyFont="1" applyBorder="1">
      <alignment vertical="center"/>
    </xf>
    <xf numFmtId="177" fontId="28" fillId="0" borderId="100" xfId="42" applyNumberFormat="1" applyFont="1" applyBorder="1" applyAlignment="1">
      <alignment horizontal="center" vertical="center" shrinkToFit="1"/>
    </xf>
    <xf numFmtId="177" fontId="28" fillId="0" borderId="101" xfId="42" applyNumberFormat="1" applyFont="1" applyBorder="1" applyAlignment="1">
      <alignment horizontal="center" vertical="center" shrinkToFit="1"/>
    </xf>
    <xf numFmtId="177" fontId="28" fillId="0" borderId="102" xfId="42" applyNumberFormat="1" applyFont="1" applyBorder="1" applyAlignment="1">
      <alignment horizontal="center" vertical="center" shrinkToFit="1"/>
    </xf>
    <xf numFmtId="0" fontId="28" fillId="33" borderId="3" xfId="42" applyFont="1" applyFill="1" applyBorder="1" applyAlignment="1">
      <alignment horizontal="center" vertical="center" shrinkToFit="1"/>
    </xf>
    <xf numFmtId="0" fontId="28" fillId="33" borderId="1" xfId="42" applyFont="1" applyFill="1" applyBorder="1" applyAlignment="1">
      <alignment horizontal="center" vertical="center" shrinkToFit="1"/>
    </xf>
    <xf numFmtId="0" fontId="32" fillId="0" borderId="3" xfId="42" applyFont="1" applyBorder="1">
      <alignment vertical="center"/>
    </xf>
    <xf numFmtId="0" fontId="32" fillId="0" borderId="4" xfId="42" applyFont="1" applyBorder="1">
      <alignment vertical="center"/>
    </xf>
    <xf numFmtId="0" fontId="32" fillId="0" borderId="106" xfId="42" applyFont="1" applyBorder="1">
      <alignment vertical="center"/>
    </xf>
    <xf numFmtId="0" fontId="28" fillId="34" borderId="107" xfId="42" applyFont="1" applyFill="1" applyBorder="1" applyAlignment="1" applyProtection="1">
      <alignment horizontal="center" vertical="center" shrinkToFit="1"/>
      <protection locked="0"/>
    </xf>
    <xf numFmtId="0" fontId="28" fillId="34" borderId="108" xfId="42" applyFont="1" applyFill="1" applyBorder="1" applyAlignment="1" applyProtection="1">
      <alignment horizontal="center" vertical="center" shrinkToFit="1"/>
      <protection locked="0"/>
    </xf>
    <xf numFmtId="0" fontId="28" fillId="34" borderId="109" xfId="42" applyFont="1" applyFill="1" applyBorder="1" applyAlignment="1" applyProtection="1">
      <alignment horizontal="center" vertical="center" shrinkToFit="1"/>
      <protection locked="0"/>
    </xf>
    <xf numFmtId="0" fontId="28" fillId="34" borderId="110" xfId="42" applyFont="1" applyFill="1" applyBorder="1" applyAlignment="1" applyProtection="1">
      <alignment horizontal="center" vertical="center" shrinkToFit="1"/>
      <protection locked="0"/>
    </xf>
    <xf numFmtId="0" fontId="32" fillId="0" borderId="114" xfId="42" applyFont="1" applyBorder="1">
      <alignment vertical="center"/>
    </xf>
    <xf numFmtId="0" fontId="32" fillId="0" borderId="115" xfId="42" applyFont="1" applyBorder="1">
      <alignment vertical="center"/>
    </xf>
    <xf numFmtId="0" fontId="32" fillId="0" borderId="116" xfId="42" applyFont="1" applyBorder="1">
      <alignment vertical="center"/>
    </xf>
    <xf numFmtId="0" fontId="32" fillId="0" borderId="17" xfId="42" applyFont="1" applyBorder="1">
      <alignment vertical="center"/>
    </xf>
    <xf numFmtId="0" fontId="32" fillId="0" borderId="66" xfId="42" applyFont="1" applyBorder="1">
      <alignment vertical="center"/>
    </xf>
    <xf numFmtId="0" fontId="28" fillId="33" borderId="16" xfId="42" applyFont="1" applyFill="1" applyBorder="1" applyAlignment="1">
      <alignment horizontal="center" vertical="center" shrinkToFit="1"/>
    </xf>
    <xf numFmtId="0" fontId="28" fillId="33" borderId="15" xfId="42" applyFont="1" applyFill="1" applyBorder="1" applyAlignment="1">
      <alignment horizontal="center" vertical="center" shrinkToFit="1"/>
    </xf>
    <xf numFmtId="0" fontId="32" fillId="0" borderId="121" xfId="42" applyFont="1" applyBorder="1">
      <alignment vertical="center"/>
    </xf>
    <xf numFmtId="0" fontId="32" fillId="0" borderId="122" xfId="42" applyFont="1" applyBorder="1">
      <alignment vertical="center"/>
    </xf>
    <xf numFmtId="0" fontId="32" fillId="0" borderId="123" xfId="42" applyFont="1" applyBorder="1">
      <alignment vertical="center"/>
    </xf>
    <xf numFmtId="0" fontId="28" fillId="33" borderId="78" xfId="42" applyFont="1" applyFill="1" applyBorder="1" applyAlignment="1">
      <alignment horizontal="center" vertical="center" shrinkToFit="1"/>
    </xf>
    <xf numFmtId="0" fontId="28" fillId="33" borderId="77" xfId="42" applyFont="1" applyFill="1" applyBorder="1" applyAlignment="1">
      <alignment horizontal="center" vertical="center" shrinkToFit="1"/>
    </xf>
    <xf numFmtId="0" fontId="32" fillId="0" borderId="128" xfId="42" applyFont="1" applyBorder="1">
      <alignment vertical="center"/>
    </xf>
    <xf numFmtId="0" fontId="32" fillId="0" borderId="129" xfId="42" applyFont="1" applyBorder="1">
      <alignment vertical="center"/>
    </xf>
    <xf numFmtId="0" fontId="32" fillId="0" borderId="130" xfId="42" applyFont="1" applyBorder="1">
      <alignment vertical="center"/>
    </xf>
    <xf numFmtId="177" fontId="28" fillId="0" borderId="131" xfId="42" applyNumberFormat="1" applyFont="1" applyBorder="1" applyAlignment="1">
      <alignment horizontal="center" vertical="center" shrinkToFit="1"/>
    </xf>
    <xf numFmtId="177" fontId="28" fillId="0" borderId="132" xfId="42" applyNumberFormat="1" applyFont="1" applyBorder="1" applyAlignment="1">
      <alignment horizontal="center" vertical="center" shrinkToFit="1"/>
    </xf>
    <xf numFmtId="177" fontId="28" fillId="0" borderId="133" xfId="42" applyNumberFormat="1" applyFont="1" applyBorder="1" applyAlignment="1">
      <alignment horizontal="center" vertical="center" shrinkToFit="1"/>
    </xf>
    <xf numFmtId="177" fontId="28" fillId="0" borderId="134" xfId="42" applyNumberFormat="1" applyFont="1" applyBorder="1" applyAlignment="1">
      <alignment horizontal="center" vertical="center" shrinkToFit="1"/>
    </xf>
    <xf numFmtId="0" fontId="32" fillId="33" borderId="0" xfId="42" applyFont="1" applyFill="1" applyAlignment="1">
      <alignment horizontal="center" vertical="center"/>
    </xf>
    <xf numFmtId="0" fontId="32" fillId="33" borderId="0" xfId="42" applyFont="1" applyFill="1" applyAlignment="1" applyProtection="1">
      <alignment horizontal="center" vertical="center" shrinkToFit="1"/>
      <protection locked="0"/>
    </xf>
    <xf numFmtId="0" fontId="32" fillId="33" borderId="0" xfId="42" applyFont="1" applyFill="1" applyAlignment="1" applyProtection="1">
      <alignment horizontal="center" vertical="center" wrapText="1"/>
      <protection locked="0"/>
    </xf>
    <xf numFmtId="0" fontId="32" fillId="33" borderId="0" xfId="42" applyFont="1" applyFill="1" applyAlignment="1" applyProtection="1">
      <alignment horizontal="left" vertical="center" wrapText="1"/>
      <protection locked="0"/>
    </xf>
    <xf numFmtId="0" fontId="3" fillId="33" borderId="0" xfId="42" applyFont="1" applyFill="1">
      <alignment vertical="center"/>
    </xf>
    <xf numFmtId="0" fontId="4" fillId="33" borderId="0" xfId="42" applyFont="1" applyFill="1">
      <alignment vertical="center"/>
    </xf>
    <xf numFmtId="0" fontId="4" fillId="33" borderId="0" xfId="42" applyFont="1" applyFill="1" applyAlignment="1">
      <alignment horizontal="center" vertical="center"/>
    </xf>
    <xf numFmtId="0" fontId="32" fillId="33" borderId="0" xfId="42" applyFont="1" applyFill="1" applyAlignment="1">
      <alignment horizontal="center" vertical="center" wrapText="1"/>
    </xf>
    <xf numFmtId="1" fontId="32" fillId="33" borderId="0" xfId="42" applyNumberFormat="1" applyFont="1" applyFill="1" applyAlignment="1">
      <alignment horizontal="center" vertical="center" wrapText="1"/>
    </xf>
    <xf numFmtId="0" fontId="31" fillId="33" borderId="0" xfId="42" applyFont="1" applyFill="1" applyAlignment="1" applyProtection="1">
      <alignment horizontal="center" vertical="center" wrapText="1"/>
      <protection locked="0"/>
    </xf>
    <xf numFmtId="0" fontId="31" fillId="33" borderId="0" xfId="42" applyFont="1" applyFill="1" applyAlignment="1">
      <alignment horizontal="center" vertical="center" wrapText="1"/>
    </xf>
    <xf numFmtId="1" fontId="31" fillId="33" borderId="0" xfId="42" applyNumberFormat="1" applyFont="1" applyFill="1" applyAlignment="1">
      <alignment horizontal="center" vertical="center" wrapText="1"/>
    </xf>
    <xf numFmtId="0" fontId="31" fillId="0" borderId="0" xfId="42" applyFont="1" applyAlignment="1">
      <alignment horizontal="centerContinuous" vertical="center"/>
    </xf>
    <xf numFmtId="178" fontId="31" fillId="0" borderId="0" xfId="42" applyNumberFormat="1" applyFont="1">
      <alignment vertical="center"/>
    </xf>
    <xf numFmtId="0" fontId="31" fillId="0" borderId="0" xfId="42" applyFont="1" applyAlignment="1">
      <alignment horizontal="center" vertical="center"/>
    </xf>
    <xf numFmtId="180" fontId="32" fillId="33" borderId="0" xfId="42" applyNumberFormat="1" applyFont="1" applyFill="1" applyAlignment="1">
      <alignment horizontal="center" vertical="center"/>
    </xf>
    <xf numFmtId="0" fontId="31" fillId="33" borderId="0" xfId="42" applyFont="1" applyFill="1" applyAlignment="1" applyProtection="1">
      <alignment horizontal="center" vertical="center" shrinkToFit="1"/>
      <protection locked="0"/>
    </xf>
    <xf numFmtId="0" fontId="31" fillId="33" borderId="0" xfId="42" applyFont="1" applyFill="1" applyAlignment="1" applyProtection="1">
      <alignment horizontal="left" vertical="center" wrapText="1"/>
      <protection locked="0"/>
    </xf>
    <xf numFmtId="0" fontId="31" fillId="33" borderId="0" xfId="42" applyFont="1" applyFill="1">
      <alignment vertical="center"/>
    </xf>
    <xf numFmtId="0" fontId="31" fillId="33" borderId="0" xfId="42" applyFont="1" applyFill="1" applyAlignment="1">
      <alignment horizontal="center" vertical="center"/>
    </xf>
    <xf numFmtId="0" fontId="31" fillId="0" borderId="0" xfId="42" applyFont="1" applyAlignment="1">
      <alignment horizontal="right" vertical="center"/>
    </xf>
    <xf numFmtId="0" fontId="32" fillId="0" borderId="0" xfId="42" applyFont="1" applyAlignment="1">
      <alignment horizontal="left" vertical="center" wrapText="1"/>
    </xf>
    <xf numFmtId="0" fontId="32" fillId="0" borderId="0" xfId="42" applyFont="1" applyAlignment="1">
      <alignment vertical="center" textRotation="90"/>
    </xf>
    <xf numFmtId="0" fontId="34" fillId="33" borderId="0" xfId="42" applyFont="1" applyFill="1" applyAlignment="1">
      <alignment horizontal="left" vertical="center"/>
    </xf>
    <xf numFmtId="0" fontId="35" fillId="33" borderId="0" xfId="42" applyFont="1" applyFill="1" applyAlignment="1">
      <alignment horizontal="center" vertical="center"/>
    </xf>
    <xf numFmtId="0" fontId="35" fillId="33" borderId="0" xfId="42" applyFont="1" applyFill="1">
      <alignment vertical="center"/>
    </xf>
    <xf numFmtId="0" fontId="35" fillId="33" borderId="0" xfId="42" applyFont="1" applyFill="1" applyAlignment="1">
      <alignment horizontal="left" vertical="center"/>
    </xf>
    <xf numFmtId="0" fontId="36" fillId="33" borderId="0" xfId="42" applyFont="1" applyFill="1">
      <alignment vertical="center"/>
    </xf>
    <xf numFmtId="0" fontId="36" fillId="33" borderId="0" xfId="42" applyFont="1" applyFill="1" applyAlignment="1">
      <alignment horizontal="left" vertical="center"/>
    </xf>
    <xf numFmtId="0" fontId="35" fillId="33" borderId="0" xfId="42" applyFont="1" applyFill="1" applyAlignment="1" applyProtection="1">
      <alignment horizontal="center" vertical="center"/>
      <protection locked="0"/>
    </xf>
    <xf numFmtId="0" fontId="35" fillId="36" borderId="2" xfId="42" applyFont="1" applyFill="1" applyBorder="1" applyAlignment="1" applyProtection="1">
      <alignment horizontal="center" vertical="center"/>
      <protection locked="0"/>
    </xf>
    <xf numFmtId="0" fontId="35" fillId="36" borderId="0" xfId="42" applyFont="1" applyFill="1" applyAlignment="1" applyProtection="1">
      <alignment horizontal="center" vertical="center"/>
      <protection locked="0"/>
    </xf>
    <xf numFmtId="20" fontId="35" fillId="36" borderId="2" xfId="42" applyNumberFormat="1" applyFont="1" applyFill="1" applyBorder="1" applyAlignment="1" applyProtection="1">
      <alignment horizontal="center" vertical="center"/>
      <protection locked="0"/>
    </xf>
    <xf numFmtId="0" fontId="35" fillId="33" borderId="0" xfId="42" applyFont="1" applyFill="1" applyAlignment="1" applyProtection="1">
      <alignment horizontal="right" vertical="center"/>
      <protection locked="0"/>
    </xf>
    <xf numFmtId="0" fontId="35" fillId="33" borderId="0" xfId="42" applyFont="1" applyFill="1" applyProtection="1">
      <alignment vertical="center"/>
      <protection locked="0"/>
    </xf>
    <xf numFmtId="0" fontId="35" fillId="33" borderId="2" xfId="42" applyFont="1" applyFill="1" applyBorder="1" applyAlignment="1">
      <alignment horizontal="center" vertical="center"/>
    </xf>
    <xf numFmtId="0" fontId="35" fillId="36" borderId="2" xfId="42" applyFont="1" applyFill="1" applyBorder="1" applyAlignment="1" applyProtection="1">
      <alignment horizontal="left" vertical="center"/>
      <protection locked="0"/>
    </xf>
    <xf numFmtId="20" fontId="35" fillId="33" borderId="2" xfId="42" applyNumberFormat="1" applyFont="1" applyFill="1" applyBorder="1" applyAlignment="1" applyProtection="1">
      <alignment horizontal="center" vertical="center"/>
      <protection locked="0"/>
    </xf>
    <xf numFmtId="0" fontId="37" fillId="36" borderId="25" xfId="42" applyFont="1" applyFill="1" applyBorder="1" applyAlignment="1" applyProtection="1">
      <alignment horizontal="center" vertical="center"/>
      <protection locked="0"/>
    </xf>
    <xf numFmtId="0" fontId="37" fillId="36" borderId="30" xfId="42" applyFont="1" applyFill="1" applyBorder="1" applyAlignment="1" applyProtection="1">
      <alignment horizontal="center" vertical="center"/>
      <protection locked="0"/>
    </xf>
    <xf numFmtId="0" fontId="37" fillId="36" borderId="28" xfId="42" applyFont="1" applyFill="1" applyBorder="1" applyAlignment="1" applyProtection="1">
      <alignment horizontal="center" vertical="center"/>
      <protection locked="0"/>
    </xf>
    <xf numFmtId="0" fontId="1" fillId="33" borderId="0" xfId="42" applyFill="1">
      <alignment vertical="center"/>
    </xf>
    <xf numFmtId="0" fontId="32" fillId="33" borderId="0" xfId="42" applyFont="1" applyFill="1" applyAlignment="1">
      <alignment horizontal="left" vertical="center"/>
    </xf>
    <xf numFmtId="0" fontId="38" fillId="33" borderId="0" xfId="42" applyFont="1" applyFill="1" applyAlignment="1">
      <alignment horizontal="left" vertical="center"/>
    </xf>
    <xf numFmtId="0" fontId="32" fillId="33" borderId="0" xfId="42" applyFont="1" applyFill="1">
      <alignment vertical="center"/>
    </xf>
    <xf numFmtId="0" fontId="32" fillId="36" borderId="2" xfId="42" applyFont="1" applyFill="1" applyBorder="1" applyAlignment="1">
      <alignment horizontal="left" vertical="center"/>
    </xf>
    <xf numFmtId="0" fontId="32" fillId="34" borderId="2" xfId="42" applyFont="1" applyFill="1" applyBorder="1" applyAlignment="1">
      <alignment horizontal="left" vertical="center"/>
    </xf>
    <xf numFmtId="0" fontId="39" fillId="33" borderId="0" xfId="42" applyFont="1" applyFill="1" applyAlignment="1">
      <alignment horizontal="left" vertical="center"/>
    </xf>
    <xf numFmtId="0" fontId="32" fillId="33" borderId="2" xfId="42" applyFont="1" applyFill="1" applyBorder="1" applyAlignment="1">
      <alignment horizontal="center" vertical="center"/>
    </xf>
    <xf numFmtId="0" fontId="32" fillId="33" borderId="2" xfId="42" applyFont="1" applyFill="1" applyBorder="1" applyAlignment="1">
      <alignment horizontal="left" vertical="center"/>
    </xf>
    <xf numFmtId="0" fontId="40" fillId="33" borderId="0" xfId="42" applyFont="1" applyFill="1">
      <alignment vertical="center"/>
    </xf>
    <xf numFmtId="0" fontId="40" fillId="33" borderId="0" xfId="42" applyFont="1" applyFill="1" applyAlignment="1">
      <alignment horizontal="left" vertical="center"/>
    </xf>
    <xf numFmtId="0" fontId="8" fillId="33" borderId="0" xfId="42" applyFont="1" applyFill="1">
      <alignment vertical="center"/>
    </xf>
    <xf numFmtId="0" fontId="40" fillId="33" borderId="0" xfId="42" applyFont="1" applyFill="1" applyAlignment="1">
      <alignment vertical="center" shrinkToFit="1"/>
    </xf>
    <xf numFmtId="0" fontId="32" fillId="33" borderId="0" xfId="42" applyFont="1" applyFill="1" applyAlignment="1">
      <alignment vertical="center" wrapText="1"/>
    </xf>
    <xf numFmtId="0" fontId="42" fillId="33" borderId="0" xfId="42" applyFont="1" applyFill="1" applyAlignment="1">
      <alignment horizontal="left" vertical="center"/>
    </xf>
    <xf numFmtId="0" fontId="42" fillId="0" borderId="0" xfId="42" applyFont="1" applyAlignment="1">
      <alignment horizontal="left" vertical="center"/>
    </xf>
    <xf numFmtId="0" fontId="32" fillId="33" borderId="2" xfId="42" applyFont="1" applyFill="1" applyBorder="1" applyAlignment="1">
      <alignment horizontal="right" vertical="center"/>
    </xf>
    <xf numFmtId="0" fontId="32" fillId="33" borderId="2" xfId="42" applyFont="1" applyFill="1" applyBorder="1" applyAlignment="1">
      <alignment vertical="center" shrinkToFit="1"/>
    </xf>
    <xf numFmtId="0" fontId="1" fillId="33" borderId="137" xfId="42" applyFill="1" applyBorder="1" applyAlignment="1">
      <alignment horizontal="center" vertical="center"/>
    </xf>
    <xf numFmtId="0" fontId="44" fillId="33" borderId="138" xfId="42" applyFont="1" applyFill="1" applyBorder="1" applyAlignment="1">
      <alignment horizontal="center" vertical="center"/>
    </xf>
    <xf numFmtId="0" fontId="44" fillId="33" borderId="139" xfId="42" applyFont="1" applyFill="1" applyBorder="1" applyAlignment="1">
      <alignment horizontal="center" vertical="center"/>
    </xf>
    <xf numFmtId="0" fontId="45" fillId="33" borderId="139" xfId="42" applyFont="1" applyFill="1" applyBorder="1" applyAlignment="1">
      <alignment horizontal="center" vertical="center"/>
    </xf>
    <xf numFmtId="0" fontId="46" fillId="33" borderId="140" xfId="42" applyFont="1" applyFill="1" applyBorder="1" applyAlignment="1">
      <alignment horizontal="center" vertical="center"/>
    </xf>
    <xf numFmtId="0" fontId="46" fillId="33" borderId="89" xfId="42" applyFont="1" applyFill="1" applyBorder="1" applyAlignment="1">
      <alignment vertical="center" shrinkToFit="1"/>
    </xf>
    <xf numFmtId="0" fontId="46" fillId="33" borderId="141" xfId="42" applyFont="1" applyFill="1" applyBorder="1" applyAlignment="1">
      <alignment vertical="center" shrinkToFit="1"/>
    </xf>
    <xf numFmtId="0" fontId="46" fillId="33" borderId="141" xfId="42" applyFont="1" applyFill="1" applyBorder="1">
      <alignment vertical="center"/>
    </xf>
    <xf numFmtId="0" fontId="46" fillId="33" borderId="142" xfId="42" applyFont="1" applyFill="1" applyBorder="1">
      <alignment vertical="center"/>
    </xf>
    <xf numFmtId="0" fontId="46" fillId="33" borderId="8" xfId="42" applyFont="1" applyFill="1" applyBorder="1" applyAlignment="1">
      <alignment vertical="center" shrinkToFit="1"/>
    </xf>
    <xf numFmtId="0" fontId="46" fillId="33" borderId="2" xfId="42" applyFont="1" applyFill="1" applyBorder="1" applyAlignment="1">
      <alignment vertical="center" shrinkToFit="1"/>
    </xf>
    <xf numFmtId="0" fontId="46" fillId="33" borderId="2" xfId="42" applyFont="1" applyFill="1" applyBorder="1">
      <alignment vertical="center"/>
    </xf>
    <xf numFmtId="0" fontId="46" fillId="33" borderId="70" xfId="42" applyFont="1" applyFill="1" applyBorder="1">
      <alignment vertical="center"/>
    </xf>
    <xf numFmtId="0" fontId="45" fillId="33" borderId="8" xfId="42" applyFont="1" applyFill="1" applyBorder="1">
      <alignment vertical="center"/>
    </xf>
    <xf numFmtId="0" fontId="45" fillId="33" borderId="82" xfId="42" applyFont="1" applyFill="1" applyBorder="1">
      <alignment vertical="center"/>
    </xf>
    <xf numFmtId="0" fontId="46" fillId="33" borderId="80" xfId="42" applyFont="1" applyFill="1" applyBorder="1" applyAlignment="1">
      <alignment vertical="center" shrinkToFit="1"/>
    </xf>
    <xf numFmtId="0" fontId="46" fillId="33" borderId="80" xfId="42" applyFont="1" applyFill="1" applyBorder="1">
      <alignment vertical="center"/>
    </xf>
    <xf numFmtId="0" fontId="46" fillId="33" borderId="81" xfId="42" applyFont="1" applyFill="1" applyBorder="1">
      <alignment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7" xfId="0" applyFont="1" applyBorder="1" applyAlignment="1">
      <alignment vertical="center"/>
    </xf>
    <xf numFmtId="0" fontId="47" fillId="0" borderId="8" xfId="0" applyFont="1" applyBorder="1" applyAlignment="1">
      <alignment vertical="center"/>
    </xf>
    <xf numFmtId="0" fontId="47" fillId="0" borderId="0" xfId="0" applyFont="1"/>
    <xf numFmtId="0" fontId="47" fillId="0" borderId="3" xfId="0" applyFont="1" applyBorder="1" applyAlignment="1">
      <alignment horizontal="left" vertical="center"/>
    </xf>
    <xf numFmtId="0" fontId="47" fillId="0" borderId="4" xfId="0" applyFont="1" applyBorder="1" applyAlignment="1">
      <alignment horizontal="left" vertical="center"/>
    </xf>
    <xf numFmtId="0" fontId="47" fillId="0" borderId="1" xfId="0" applyFont="1" applyBorder="1" applyAlignment="1">
      <alignment horizontal="left" vertical="center"/>
    </xf>
    <xf numFmtId="0" fontId="47" fillId="0" borderId="17" xfId="0" applyFont="1" applyBorder="1" applyAlignment="1">
      <alignment horizontal="left" vertical="center"/>
    </xf>
    <xf numFmtId="0" fontId="47" fillId="0" borderId="27" xfId="0" applyFont="1" applyBorder="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8" fillId="0" borderId="2" xfId="0" applyFont="1" applyBorder="1" applyAlignment="1">
      <alignment horizontal="center" vertical="center"/>
    </xf>
    <xf numFmtId="0" fontId="47" fillId="0" borderId="8" xfId="0" applyFont="1" applyBorder="1" applyAlignment="1">
      <alignment horizontal="center" vertical="center"/>
    </xf>
    <xf numFmtId="0" fontId="47" fillId="0" borderId="17" xfId="0" applyFont="1" applyBorder="1" applyAlignment="1">
      <alignment horizontal="left" vertical="center" wrapText="1"/>
    </xf>
    <xf numFmtId="0" fontId="47" fillId="0" borderId="0" xfId="0" applyFont="1" applyAlignment="1">
      <alignment horizontal="left" vertical="center" wrapText="1"/>
    </xf>
    <xf numFmtId="0" fontId="47" fillId="0" borderId="27" xfId="0" applyFont="1" applyBorder="1" applyAlignment="1">
      <alignment horizontal="left" vertical="center" wrapText="1"/>
    </xf>
    <xf numFmtId="0" fontId="48" fillId="0" borderId="0" xfId="0" applyFont="1" applyAlignment="1">
      <alignment horizontal="left" vertical="center" wrapText="1"/>
    </xf>
    <xf numFmtId="0" fontId="48" fillId="0" borderId="17" xfId="0" applyFont="1" applyBorder="1" applyAlignment="1">
      <alignment horizontal="center" vertical="center"/>
    </xf>
    <xf numFmtId="0" fontId="48" fillId="0" borderId="27" xfId="0" applyFont="1" applyBorder="1" applyAlignment="1">
      <alignment horizontal="center" vertical="center"/>
    </xf>
    <xf numFmtId="0" fontId="47" fillId="0" borderId="17" xfId="0" applyFont="1" applyBorder="1" applyAlignment="1">
      <alignment horizontal="center" vertical="center" wrapText="1"/>
    </xf>
    <xf numFmtId="0" fontId="47" fillId="0" borderId="0" xfId="0" applyFont="1" applyAlignment="1">
      <alignment horizontal="center" vertical="center" wrapText="1"/>
    </xf>
    <xf numFmtId="0" fontId="47" fillId="0" borderId="27" xfId="0" applyFont="1" applyBorder="1" applyAlignment="1">
      <alignment horizontal="center" vertical="center" wrapText="1"/>
    </xf>
    <xf numFmtId="0" fontId="48" fillId="0" borderId="0" xfId="0" applyFont="1" applyAlignment="1">
      <alignment horizontal="center" vertical="center"/>
    </xf>
    <xf numFmtId="0" fontId="48" fillId="0" borderId="0" xfId="0" applyFont="1" applyAlignment="1">
      <alignment horizontal="left" vertical="center" wrapText="1" indent="1"/>
    </xf>
    <xf numFmtId="0" fontId="48" fillId="0" borderId="0" xfId="0" applyFont="1" applyAlignment="1">
      <alignment horizontal="left" vertical="center"/>
    </xf>
    <xf numFmtId="0" fontId="48" fillId="0" borderId="7" xfId="0" applyFont="1" applyBorder="1" applyAlignment="1">
      <alignment vertical="center"/>
    </xf>
    <xf numFmtId="0" fontId="48" fillId="0" borderId="7" xfId="0" applyFont="1" applyBorder="1" applyAlignment="1">
      <alignment vertical="center" wrapText="1"/>
    </xf>
    <xf numFmtId="0" fontId="47" fillId="0" borderId="16" xfId="0" applyFont="1" applyBorder="1" applyAlignment="1">
      <alignment horizontal="left" vertical="center"/>
    </xf>
    <xf numFmtId="0" fontId="47" fillId="0" borderId="5" xfId="0" applyFont="1" applyBorder="1" applyAlignment="1">
      <alignment horizontal="left" vertical="center"/>
    </xf>
    <xf numFmtId="0" fontId="47" fillId="0" borderId="15" xfId="0" applyFont="1" applyBorder="1" applyAlignment="1">
      <alignment horizontal="left" vertical="center"/>
    </xf>
    <xf numFmtId="0" fontId="47" fillId="0" borderId="0" xfId="0" applyFont="1" applyAlignment="1">
      <alignment horizontal="left"/>
    </xf>
    <xf numFmtId="0" fontId="47" fillId="0" borderId="0" xfId="0" applyFont="1" applyAlignment="1">
      <alignment horizontal="center"/>
    </xf>
    <xf numFmtId="0" fontId="3" fillId="0" borderId="7" xfId="0" applyFont="1" applyBorder="1" applyAlignment="1">
      <alignment vertical="center"/>
    </xf>
    <xf numFmtId="0" fontId="3" fillId="0" borderId="8" xfId="0" applyFont="1" applyBorder="1" applyAlignment="1">
      <alignmen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4" fillId="0" borderId="2" xfId="0" applyFont="1" applyBorder="1" applyAlignment="1">
      <alignment horizontal="center" vertical="center"/>
    </xf>
    <xf numFmtId="0" fontId="4" fillId="0" borderId="0" xfId="0" applyFont="1" applyAlignment="1">
      <alignment horizontal="lef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3"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27"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0" fontId="4" fillId="0" borderId="0" xfId="0" applyFont="1" applyAlignment="1">
      <alignment horizontal="left" vertical="center"/>
    </xf>
    <xf numFmtId="0" fontId="4" fillId="0" borderId="7" xfId="0" applyFont="1" applyBorder="1" applyAlignment="1">
      <alignment vertical="center"/>
    </xf>
    <xf numFmtId="0" fontId="4" fillId="0" borderId="7" xfId="0" applyFont="1" applyBorder="1" applyAlignment="1">
      <alignment vertical="center" wrapText="1"/>
    </xf>
    <xf numFmtId="0" fontId="3" fillId="0" borderId="16" xfId="0" applyFont="1" applyBorder="1" applyAlignment="1">
      <alignment horizontal="left" vertical="center"/>
    </xf>
    <xf numFmtId="0" fontId="4" fillId="0" borderId="7" xfId="0" applyFont="1" applyBorder="1" applyAlignment="1">
      <alignment horizontal="center" vertical="center"/>
    </xf>
    <xf numFmtId="0" fontId="4" fillId="0" borderId="5" xfId="0" applyFont="1" applyBorder="1" applyAlignment="1">
      <alignment horizontal="left" vertical="center" wrapText="1"/>
    </xf>
    <xf numFmtId="0" fontId="3" fillId="0" borderId="15" xfId="0" applyFont="1" applyBorder="1" applyAlignment="1">
      <alignment horizontal="left"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applyFont="1" applyBorder="1" applyAlignment="1">
      <alignment horizontal="left"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17" xfId="0" applyFont="1" applyBorder="1" applyAlignment="1">
      <alignment vertical="center" wrapText="1"/>
    </xf>
    <xf numFmtId="0" fontId="4" fillId="0" borderId="5" xfId="0" applyFont="1" applyBorder="1" applyAlignment="1">
      <alignment horizontal="left" vertical="center"/>
    </xf>
    <xf numFmtId="0" fontId="4" fillId="0" borderId="5" xfId="0" applyFont="1" applyBorder="1" applyAlignment="1">
      <alignment vertical="center"/>
    </xf>
    <xf numFmtId="0" fontId="4" fillId="0" borderId="5" xfId="0" applyFont="1" applyBorder="1" applyAlignment="1">
      <alignment vertical="center" wrapText="1"/>
    </xf>
    <xf numFmtId="0" fontId="4" fillId="0" borderId="16" xfId="0" applyFont="1" applyBorder="1" applyAlignment="1">
      <alignment horizontal="center" vertical="center"/>
    </xf>
    <xf numFmtId="0" fontId="3" fillId="0" borderId="17" xfId="0" applyFont="1" applyBorder="1" applyAlignment="1">
      <alignment vertical="center"/>
    </xf>
    <xf numFmtId="0" fontId="51"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52" fillId="0" borderId="0" xfId="0" applyFont="1" applyAlignment="1">
      <alignment vertical="center"/>
    </xf>
    <xf numFmtId="0" fontId="6" fillId="0" borderId="3" xfId="0" applyFont="1" applyBorder="1" applyAlignment="1">
      <alignment horizontal="center"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7" xfId="0" applyFont="1" applyBorder="1" applyAlignment="1">
      <alignment horizontal="center" vertical="center"/>
    </xf>
    <xf numFmtId="0" fontId="6" fillId="0" borderId="27"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vertical="center"/>
    </xf>
    <xf numFmtId="0" fontId="6" fillId="0" borderId="15" xfId="0" applyFont="1" applyBorder="1" applyAlignment="1">
      <alignment vertical="center"/>
    </xf>
    <xf numFmtId="0" fontId="6" fillId="0" borderId="3" xfId="0" applyFont="1" applyBorder="1" applyAlignment="1">
      <alignment vertical="center"/>
    </xf>
    <xf numFmtId="0" fontId="52" fillId="0" borderId="1" xfId="0" applyFont="1" applyBorder="1" applyAlignment="1">
      <alignment vertical="center"/>
    </xf>
    <xf numFmtId="0" fontId="6" fillId="0" borderId="17" xfId="0" applyFont="1" applyBorder="1" applyAlignment="1">
      <alignment vertical="center"/>
    </xf>
    <xf numFmtId="0" fontId="6" fillId="0" borderId="0" xfId="0" applyFont="1" applyAlignment="1">
      <alignment vertical="center" shrinkToFit="1"/>
    </xf>
    <xf numFmtId="0" fontId="6" fillId="0" borderId="0" xfId="0" applyFont="1" applyAlignment="1">
      <alignment horizontal="center" vertical="center" shrinkToFit="1"/>
    </xf>
    <xf numFmtId="0" fontId="52" fillId="0" borderId="27" xfId="0" applyFont="1" applyBorder="1" applyAlignment="1">
      <alignment vertical="center"/>
    </xf>
    <xf numFmtId="0" fontId="6" fillId="0" borderId="16" xfId="0" applyFont="1" applyBorder="1" applyAlignment="1">
      <alignment vertical="center"/>
    </xf>
    <xf numFmtId="0" fontId="52" fillId="0" borderId="15" xfId="0" applyFont="1" applyBorder="1" applyAlignment="1">
      <alignment vertical="center"/>
    </xf>
    <xf numFmtId="0" fontId="6" fillId="0" borderId="7" xfId="0" applyFont="1" applyBorder="1" applyAlignment="1">
      <alignment horizontal="center" vertical="center"/>
    </xf>
    <xf numFmtId="0" fontId="53" fillId="0" borderId="7" xfId="0" applyFont="1" applyBorder="1" applyAlignment="1">
      <alignment vertical="center"/>
    </xf>
    <xf numFmtId="0" fontId="6" fillId="0" borderId="7" xfId="0" applyFont="1" applyBorder="1" applyAlignment="1">
      <alignment vertical="center"/>
    </xf>
    <xf numFmtId="0" fontId="52" fillId="0" borderId="17" xfId="0" applyFont="1" applyBorder="1" applyAlignment="1">
      <alignment vertical="center"/>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17" xfId="0" applyFont="1" applyBorder="1" applyAlignment="1">
      <alignment vertical="top"/>
    </xf>
    <xf numFmtId="0" fontId="6" fillId="0" borderId="0" xfId="0" applyFont="1" applyAlignment="1">
      <alignment vertical="top"/>
    </xf>
    <xf numFmtId="0" fontId="6" fillId="0" borderId="27" xfId="0" applyFont="1" applyBorder="1" applyAlignment="1">
      <alignment vertical="top"/>
    </xf>
    <xf numFmtId="0" fontId="6" fillId="0" borderId="17" xfId="0" applyFont="1" applyBorder="1" applyAlignment="1">
      <alignment horizontal="left" vertical="top" wrapText="1"/>
    </xf>
    <xf numFmtId="0" fontId="6" fillId="0" borderId="0" xfId="0" applyFont="1" applyAlignment="1">
      <alignment vertical="top" wrapText="1"/>
    </xf>
    <xf numFmtId="0" fontId="52" fillId="0" borderId="0" xfId="0" applyFont="1" applyAlignment="1">
      <alignment vertical="top"/>
    </xf>
    <xf numFmtId="0" fontId="57" fillId="0" borderId="0" xfId="0" applyFont="1" applyAlignment="1">
      <alignment vertical="top" wrapText="1"/>
    </xf>
    <xf numFmtId="0" fontId="52" fillId="0" borderId="27" xfId="0" applyFont="1" applyBorder="1" applyAlignment="1">
      <alignment vertical="top"/>
    </xf>
    <xf numFmtId="0" fontId="6" fillId="0" borderId="17" xfId="0" applyFont="1" applyBorder="1" applyAlignment="1">
      <alignment horizontal="lef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57" fillId="0" borderId="0" xfId="0" applyFont="1" applyAlignment="1">
      <alignment vertical="center"/>
    </xf>
    <xf numFmtId="0" fontId="6" fillId="0" borderId="27"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right" vertical="center"/>
    </xf>
    <xf numFmtId="0" fontId="60" fillId="0" borderId="27" xfId="0" applyFont="1" applyBorder="1" applyAlignment="1">
      <alignment horizontal="lef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52" fillId="0" borderId="0" xfId="0" applyFont="1" applyAlignment="1">
      <alignment horizontal="center" vertical="center"/>
    </xf>
    <xf numFmtId="0" fontId="52" fillId="0" borderId="0" xfId="0" applyFont="1" applyAlignment="1">
      <alignment vertical="center" wrapText="1"/>
    </xf>
    <xf numFmtId="0" fontId="54" fillId="37" borderId="0" xfId="44" applyFont="1" applyFill="1">
      <alignment vertical="center"/>
    </xf>
    <xf numFmtId="0" fontId="62" fillId="37" borderId="0" xfId="44" applyFont="1" applyFill="1" applyAlignment="1">
      <alignment horizontal="center" vertical="center"/>
    </xf>
    <xf numFmtId="0" fontId="63" fillId="37" borderId="0" xfId="44" applyFont="1" applyFill="1">
      <alignment vertical="center"/>
    </xf>
    <xf numFmtId="0" fontId="64" fillId="37" borderId="0" xfId="44" applyFont="1" applyFill="1">
      <alignment vertical="center"/>
    </xf>
    <xf numFmtId="0" fontId="65" fillId="37" borderId="0" xfId="44" applyFont="1" applyFill="1">
      <alignment vertical="center"/>
    </xf>
    <xf numFmtId="0" fontId="61" fillId="37" borderId="0" xfId="44" applyFont="1" applyFill="1" applyAlignment="1">
      <alignment horizontal="center" vertical="center"/>
    </xf>
    <xf numFmtId="0" fontId="0" fillId="0" borderId="143" xfId="44" applyFont="1" applyBorder="1" applyAlignment="1">
      <alignment horizontal="center" vertical="center"/>
    </xf>
    <xf numFmtId="0" fontId="0" fillId="0" borderId="144" xfId="44" applyFont="1" applyBorder="1" applyAlignment="1">
      <alignment horizontal="center" vertical="center"/>
    </xf>
    <xf numFmtId="0" fontId="0" fillId="0" borderId="145" xfId="44" applyFont="1" applyBorder="1" applyAlignment="1">
      <alignment horizontal="center" vertical="center"/>
    </xf>
    <xf numFmtId="0" fontId="0" fillId="37" borderId="0" xfId="44" applyFont="1" applyFill="1">
      <alignment vertical="center"/>
    </xf>
    <xf numFmtId="0" fontId="64" fillId="37" borderId="0" xfId="44" applyFont="1" applyFill="1" applyAlignment="1">
      <alignment horizontal="center" vertical="center"/>
    </xf>
    <xf numFmtId="0" fontId="0" fillId="37" borderId="0" xfId="44" applyFont="1" applyFill="1" applyAlignment="1">
      <alignment horizontal="center" vertical="center"/>
    </xf>
    <xf numFmtId="0" fontId="67" fillId="0" borderId="0" xfId="44" applyFont="1">
      <alignment vertical="center"/>
    </xf>
    <xf numFmtId="0" fontId="67" fillId="37" borderId="0" xfId="44" applyFont="1" applyFill="1">
      <alignment vertical="center"/>
    </xf>
    <xf numFmtId="0" fontId="68" fillId="37" borderId="0" xfId="44" applyFont="1" applyFill="1">
      <alignment vertical="center"/>
    </xf>
    <xf numFmtId="0" fontId="69" fillId="0" borderId="0" xfId="44" applyFont="1">
      <alignment vertical="center"/>
    </xf>
    <xf numFmtId="0" fontId="69" fillId="37" borderId="0" xfId="44" applyFont="1" applyFill="1">
      <alignment vertical="center"/>
    </xf>
    <xf numFmtId="0" fontId="54" fillId="37" borderId="3" xfId="44" applyFont="1" applyFill="1" applyBorder="1">
      <alignment vertical="center"/>
    </xf>
    <xf numFmtId="0" fontId="54" fillId="37" borderId="4" xfId="44" applyFont="1" applyFill="1" applyBorder="1">
      <alignment vertical="center"/>
    </xf>
    <xf numFmtId="0" fontId="54" fillId="37" borderId="16" xfId="44" applyFont="1" applyFill="1" applyBorder="1">
      <alignment vertical="center"/>
    </xf>
    <xf numFmtId="0" fontId="54" fillId="37" borderId="5" xfId="44" applyFont="1" applyFill="1" applyBorder="1">
      <alignment vertical="center"/>
    </xf>
    <xf numFmtId="0" fontId="69" fillId="37" borderId="0" xfId="44" applyFont="1" applyFill="1" applyAlignment="1">
      <alignment horizontal="center" vertical="center"/>
    </xf>
    <xf numFmtId="0" fontId="54" fillId="37" borderId="1" xfId="44" applyFont="1" applyFill="1" applyBorder="1">
      <alignment vertical="center"/>
    </xf>
    <xf numFmtId="0" fontId="54" fillId="37" borderId="15" xfId="44" applyFont="1" applyFill="1" applyBorder="1">
      <alignment vertical="center"/>
    </xf>
    <xf numFmtId="0" fontId="54" fillId="37" borderId="57" xfId="44" applyFont="1" applyFill="1" applyBorder="1">
      <alignment vertical="center"/>
    </xf>
    <xf numFmtId="0" fontId="54" fillId="37" borderId="58" xfId="44" applyFont="1" applyFill="1" applyBorder="1">
      <alignment vertical="center"/>
    </xf>
    <xf numFmtId="0" fontId="54" fillId="37" borderId="74" xfId="44" applyFont="1" applyFill="1" applyBorder="1">
      <alignment vertical="center"/>
    </xf>
    <xf numFmtId="0" fontId="54" fillId="37" borderId="75" xfId="44" applyFont="1" applyFill="1" applyBorder="1">
      <alignment vertical="center"/>
    </xf>
    <xf numFmtId="181" fontId="59" fillId="37" borderId="0" xfId="44" applyNumberFormat="1" applyFont="1" applyFill="1" applyAlignment="1">
      <alignment horizontal="right" vertical="center"/>
    </xf>
    <xf numFmtId="0" fontId="54" fillId="37" borderId="0" xfId="44" applyFont="1" applyFill="1" applyAlignment="1">
      <alignment horizontal="left" vertical="center"/>
    </xf>
    <xf numFmtId="0" fontId="69" fillId="37" borderId="0" xfId="44" applyFont="1" applyFill="1" applyAlignment="1">
      <alignment horizontal="left" vertical="center"/>
    </xf>
    <xf numFmtId="0" fontId="54" fillId="37" borderId="0" xfId="44" applyFont="1" applyFill="1" applyAlignment="1">
      <alignment horizontal="center" vertical="center"/>
    </xf>
    <xf numFmtId="0" fontId="6" fillId="0" borderId="0" xfId="44" applyAlignment="1">
      <alignment horizontal="center" vertical="center"/>
    </xf>
    <xf numFmtId="0" fontId="66" fillId="37" borderId="146" xfId="44" applyFont="1" applyFill="1" applyBorder="1">
      <alignment vertical="center"/>
    </xf>
    <xf numFmtId="0" fontId="66" fillId="37" borderId="147" xfId="44" applyFont="1" applyFill="1" applyBorder="1">
      <alignment vertical="center"/>
    </xf>
    <xf numFmtId="0" fontId="66" fillId="37" borderId="148" xfId="44" applyFont="1" applyFill="1" applyBorder="1">
      <alignment vertical="center"/>
    </xf>
    <xf numFmtId="0" fontId="70" fillId="37" borderId="69" xfId="44" applyFont="1" applyFill="1" applyBorder="1">
      <alignment vertical="center"/>
    </xf>
    <xf numFmtId="0" fontId="70" fillId="37" borderId="0" xfId="44" applyFont="1" applyFill="1">
      <alignment vertical="center"/>
    </xf>
    <xf numFmtId="0" fontId="66" fillId="37" borderId="0" xfId="44" applyFont="1" applyFill="1">
      <alignment vertical="center"/>
    </xf>
    <xf numFmtId="0" fontId="66" fillId="37" borderId="149" xfId="44" applyFont="1" applyFill="1" applyBorder="1">
      <alignment vertical="center"/>
    </xf>
    <xf numFmtId="0" fontId="66" fillId="37" borderId="150" xfId="44" applyFont="1" applyFill="1" applyBorder="1">
      <alignment vertical="center"/>
    </xf>
    <xf numFmtId="0" fontId="66" fillId="37" borderId="151" xfId="44" applyFont="1" applyFill="1" applyBorder="1">
      <alignment vertical="center"/>
    </xf>
    <xf numFmtId="0" fontId="66" fillId="37" borderId="152" xfId="44" applyFont="1" applyFill="1" applyBorder="1">
      <alignment vertical="center"/>
    </xf>
    <xf numFmtId="0" fontId="3" fillId="0" borderId="5" xfId="0" applyFont="1" applyBorder="1" applyAlignment="1">
      <alignment vertical="center"/>
    </xf>
    <xf numFmtId="0" fontId="3" fillId="0" borderId="0" xfId="0" applyFont="1" applyAlignment="1">
      <alignment vertical="top"/>
    </xf>
    <xf numFmtId="0" fontId="3" fillId="0" borderId="17" xfId="0" applyFont="1" applyBorder="1" applyAlignment="1">
      <alignment horizontal="center"/>
    </xf>
    <xf numFmtId="0" fontId="3" fillId="0" borderId="27" xfId="0" applyFont="1" applyBorder="1"/>
    <xf numFmtId="0" fontId="71" fillId="0" borderId="0" xfId="0" applyFont="1"/>
    <xf numFmtId="0" fontId="3" fillId="0" borderId="16" xfId="0" applyFont="1" applyBorder="1"/>
    <xf numFmtId="0" fontId="3" fillId="0" borderId="17" xfId="0" applyFont="1" applyBorder="1"/>
    <xf numFmtId="0" fontId="3" fillId="0" borderId="0" xfId="0" applyFont="1" applyAlignment="1">
      <alignment horizontal="left" vertical="top" wrapText="1"/>
    </xf>
    <xf numFmtId="0" fontId="3" fillId="0" borderId="47" xfId="0" applyFont="1" applyBorder="1" applyAlignment="1">
      <alignment horizontal="left" vertical="center" shrinkToFit="1"/>
    </xf>
    <xf numFmtId="0" fontId="60"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60" fillId="0" borderId="5" xfId="0" applyFont="1" applyBorder="1" applyAlignment="1">
      <alignment horizontal="center" vertical="center"/>
    </xf>
    <xf numFmtId="0" fontId="60" fillId="0" borderId="0" xfId="0" applyFont="1" applyAlignment="1">
      <alignment horizontal="center" vertical="center"/>
    </xf>
    <xf numFmtId="0" fontId="0" fillId="0" borderId="5" xfId="0" applyBorder="1"/>
    <xf numFmtId="0" fontId="74" fillId="0" borderId="0" xfId="0" applyFont="1" applyAlignment="1">
      <alignment vertical="center"/>
    </xf>
    <xf numFmtId="0" fontId="0" fillId="0" borderId="59"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66" xfId="0" applyBorder="1" applyAlignment="1">
      <alignment vertical="center"/>
    </xf>
    <xf numFmtId="0" fontId="0" fillId="0" borderId="66" xfId="0" applyBorder="1" applyAlignment="1">
      <alignment horizontal="center" vertical="center"/>
    </xf>
    <xf numFmtId="0" fontId="0" fillId="0" borderId="157" xfId="0" applyBorder="1" applyAlignment="1">
      <alignment horizontal="center" vertical="center"/>
    </xf>
    <xf numFmtId="0" fontId="0" fillId="0" borderId="158" xfId="0" applyBorder="1" applyAlignment="1">
      <alignment horizontal="center" vertical="center" shrinkToFit="1"/>
    </xf>
    <xf numFmtId="0" fontId="0" fillId="0" borderId="159" xfId="0" applyBorder="1" applyAlignment="1">
      <alignment horizontal="center" vertical="center" shrinkToFit="1"/>
    </xf>
    <xf numFmtId="0" fontId="0" fillId="0" borderId="76" xfId="0" applyBorder="1" applyAlignment="1">
      <alignment horizontal="right" vertical="center"/>
    </xf>
    <xf numFmtId="0" fontId="0" fillId="0" borderId="163" xfId="0" applyBorder="1" applyAlignment="1">
      <alignment horizontal="right" vertical="center"/>
    </xf>
    <xf numFmtId="0" fontId="0" fillId="0" borderId="164" xfId="0" applyBorder="1" applyAlignment="1">
      <alignment horizontal="center" vertical="center"/>
    </xf>
    <xf numFmtId="0" fontId="0" fillId="0" borderId="165" xfId="0" applyBorder="1" applyAlignment="1">
      <alignment horizontal="left" vertical="center"/>
    </xf>
    <xf numFmtId="0" fontId="0" fillId="0" borderId="166" xfId="0" applyBorder="1" applyAlignment="1">
      <alignment horizontal="center" vertical="center" shrinkToFit="1"/>
    </xf>
    <xf numFmtId="0" fontId="0" fillId="0" borderId="167" xfId="0" applyBorder="1" applyAlignment="1">
      <alignment horizontal="center" vertical="center" shrinkToFit="1"/>
    </xf>
    <xf numFmtId="0" fontId="0" fillId="0" borderId="168" xfId="0" applyBorder="1" applyAlignment="1">
      <alignment horizontal="center" vertical="center" shrinkToFit="1"/>
    </xf>
    <xf numFmtId="0" fontId="0" fillId="0" borderId="169" xfId="0" applyBorder="1" applyAlignment="1">
      <alignment horizontal="center" vertical="center" shrinkToFit="1"/>
    </xf>
    <xf numFmtId="0" fontId="0" fillId="0" borderId="164" xfId="0" applyBorder="1" applyAlignment="1">
      <alignment horizontal="center" vertical="center" shrinkToFit="1"/>
    </xf>
    <xf numFmtId="0" fontId="0" fillId="0" borderId="165" xfId="0" applyBorder="1" applyAlignment="1">
      <alignment horizontal="center" vertical="center" shrinkToFit="1"/>
    </xf>
    <xf numFmtId="0" fontId="0" fillId="0" borderId="76" xfId="0" applyBorder="1" applyAlignment="1">
      <alignment vertical="center"/>
    </xf>
    <xf numFmtId="0" fontId="0" fillId="0" borderId="155" xfId="0" applyBorder="1" applyAlignment="1">
      <alignment horizontal="center" vertical="center" shrinkToFit="1"/>
    </xf>
    <xf numFmtId="0" fontId="0" fillId="0" borderId="171" xfId="0" applyBorder="1" applyAlignment="1">
      <alignment horizontal="center" vertical="center"/>
    </xf>
    <xf numFmtId="49" fontId="0" fillId="0" borderId="172" xfId="0" applyNumberFormat="1" applyBorder="1" applyAlignment="1">
      <alignment horizontal="center" vertical="center"/>
    </xf>
    <xf numFmtId="49" fontId="0" fillId="0" borderId="173" xfId="0" applyNumberFormat="1" applyBorder="1" applyAlignment="1">
      <alignment horizontal="center" vertical="center"/>
    </xf>
    <xf numFmtId="182" fontId="0" fillId="0" borderId="66" xfId="0" applyNumberFormat="1" applyBorder="1" applyAlignment="1">
      <alignment vertical="center"/>
    </xf>
    <xf numFmtId="182" fontId="0" fillId="0" borderId="0" xfId="0" applyNumberFormat="1" applyAlignment="1">
      <alignment vertical="center"/>
    </xf>
    <xf numFmtId="0" fontId="0" fillId="0" borderId="178" xfId="0" applyBorder="1" applyAlignment="1">
      <alignment horizontal="center" vertical="center" shrinkToFit="1"/>
    </xf>
    <xf numFmtId="0" fontId="0" fillId="0" borderId="179" xfId="0" applyBorder="1" applyAlignment="1">
      <alignment horizontal="right" vertical="center"/>
    </xf>
    <xf numFmtId="49" fontId="0" fillId="0" borderId="180" xfId="0" applyNumberFormat="1" applyBorder="1" applyAlignment="1">
      <alignment horizontal="center" vertical="center"/>
    </xf>
    <xf numFmtId="49" fontId="0" fillId="0" borderId="181" xfId="0" applyNumberFormat="1" applyBorder="1" applyAlignment="1">
      <alignment horizontal="left" vertical="center"/>
    </xf>
    <xf numFmtId="0" fontId="0" fillId="0" borderId="160" xfId="0" applyBorder="1" applyAlignment="1">
      <alignment horizontal="center" vertical="center" shrinkToFit="1"/>
    </xf>
    <xf numFmtId="49" fontId="0" fillId="0" borderId="4" xfId="0" applyNumberFormat="1" applyBorder="1" applyAlignment="1">
      <alignment horizontal="center" vertical="center"/>
    </xf>
    <xf numFmtId="49" fontId="0" fillId="0" borderId="159" xfId="0" applyNumberFormat="1" applyBorder="1" applyAlignment="1">
      <alignment horizontal="center" vertical="center"/>
    </xf>
    <xf numFmtId="0" fontId="0" fillId="0" borderId="156" xfId="0" applyBorder="1" applyAlignment="1">
      <alignment horizontal="center" vertical="center" shrinkToFit="1"/>
    </xf>
    <xf numFmtId="183" fontId="0" fillId="0" borderId="55" xfId="0" applyNumberFormat="1" applyBorder="1" applyAlignment="1">
      <alignment vertical="center"/>
    </xf>
    <xf numFmtId="183" fontId="0" fillId="0" borderId="72" xfId="0" applyNumberFormat="1" applyBorder="1" applyAlignment="1">
      <alignment vertical="center"/>
    </xf>
    <xf numFmtId="0" fontId="66" fillId="0" borderId="0" xfId="0" applyFont="1" applyAlignment="1">
      <alignment vertical="center"/>
    </xf>
    <xf numFmtId="0" fontId="54" fillId="0" borderId="0" xfId="0" applyFont="1" applyAlignment="1">
      <alignment vertical="center"/>
    </xf>
    <xf numFmtId="0" fontId="54" fillId="0" borderId="0" xfId="0" applyFont="1" applyAlignment="1">
      <alignment horizontal="center" vertical="center" shrinkToFit="1"/>
    </xf>
    <xf numFmtId="182" fontId="54" fillId="0" borderId="0" xfId="0" applyNumberFormat="1" applyFont="1" applyAlignment="1">
      <alignment horizontal="center" vertical="center"/>
    </xf>
    <xf numFmtId="182" fontId="54" fillId="0" borderId="0" xfId="0" applyNumberFormat="1" applyFont="1" applyAlignment="1">
      <alignment vertical="center"/>
    </xf>
    <xf numFmtId="0" fontId="75" fillId="0" borderId="0" xfId="0" applyFont="1" applyAlignment="1">
      <alignment vertical="center"/>
    </xf>
    <xf numFmtId="0" fontId="76" fillId="0" borderId="0" xfId="0" applyFont="1" applyAlignment="1">
      <alignment vertical="center"/>
    </xf>
    <xf numFmtId="0" fontId="56" fillId="0" borderId="49" xfId="45" applyFont="1" applyFill="1" applyBorder="1" applyAlignment="1">
      <alignment vertical="center" wrapText="1"/>
    </xf>
    <xf numFmtId="0" fontId="3" fillId="34" borderId="2" xfId="0" applyFont="1" applyFill="1" applyBorder="1" applyAlignment="1">
      <alignment horizontal="center" vertical="center"/>
    </xf>
    <xf numFmtId="0" fontId="4" fillId="0" borderId="0" xfId="46" applyFont="1" applyAlignment="1">
      <alignment horizontal="left" vertical="center"/>
    </xf>
    <xf numFmtId="0" fontId="4" fillId="0" borderId="0" xfId="46" applyFont="1">
      <alignment vertical="center"/>
    </xf>
    <xf numFmtId="0" fontId="31" fillId="0" borderId="0" xfId="0" applyFont="1" applyAlignment="1">
      <alignment horizontal="left" vertical="top"/>
    </xf>
    <xf numFmtId="0" fontId="31" fillId="0" borderId="0" xfId="0" applyFont="1" applyAlignment="1">
      <alignment vertical="top"/>
    </xf>
    <xf numFmtId="0" fontId="4" fillId="0" borderId="0" xfId="47" applyFont="1" applyAlignment="1">
      <alignment horizontal="left" vertical="center"/>
    </xf>
    <xf numFmtId="0" fontId="31" fillId="0" borderId="0" xfId="0" applyFont="1" applyAlignment="1">
      <alignment horizontal="center" vertical="top"/>
    </xf>
    <xf numFmtId="0" fontId="31" fillId="0" borderId="11" xfId="0" applyFont="1" applyBorder="1" applyAlignment="1">
      <alignment horizontal="left" vertical="top"/>
    </xf>
    <xf numFmtId="0" fontId="31" fillId="0" borderId="9" xfId="0" applyFont="1" applyBorder="1" applyAlignment="1">
      <alignment horizontal="left" vertical="top"/>
    </xf>
    <xf numFmtId="0" fontId="31" fillId="0" borderId="200" xfId="0" applyFont="1" applyBorder="1" applyAlignment="1">
      <alignment horizontal="left" vertical="top"/>
    </xf>
    <xf numFmtId="0" fontId="31" fillId="0" borderId="0" xfId="0" applyFont="1" applyAlignment="1">
      <alignment horizontal="left" vertical="center"/>
    </xf>
    <xf numFmtId="0" fontId="31" fillId="0" borderId="4" xfId="0" applyFont="1" applyBorder="1" applyAlignment="1">
      <alignment horizontal="right" vertical="center"/>
    </xf>
    <xf numFmtId="0" fontId="31" fillId="0" borderId="1" xfId="0" applyFont="1" applyBorder="1" applyAlignment="1">
      <alignment horizontal="left" vertical="center"/>
    </xf>
    <xf numFmtId="0" fontId="31" fillId="0" borderId="6" xfId="0" applyFont="1" applyBorder="1" applyAlignment="1">
      <alignment horizontal="left" vertical="center"/>
    </xf>
    <xf numFmtId="0" fontId="31" fillId="0" borderId="8" xfId="0" applyFont="1" applyBorder="1" applyAlignment="1">
      <alignment horizontal="left" vertical="center"/>
    </xf>
    <xf numFmtId="0" fontId="31" fillId="0" borderId="7" xfId="0" applyFont="1" applyBorder="1" applyAlignment="1">
      <alignment horizontal="left"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1" fillId="0" borderId="3" xfId="0" applyFont="1" applyBorder="1" applyAlignment="1">
      <alignment horizontal="left" vertical="center"/>
    </xf>
    <xf numFmtId="0" fontId="31" fillId="0" borderId="147" xfId="0" applyFont="1" applyBorder="1" applyAlignment="1">
      <alignment horizontal="right" vertical="center"/>
    </xf>
    <xf numFmtId="0" fontId="31" fillId="0" borderId="202" xfId="0" applyFont="1" applyBorder="1" applyAlignment="1">
      <alignment horizontal="left" vertical="center"/>
    </xf>
    <xf numFmtId="0" fontId="3" fillId="0" borderId="50" xfId="0" applyFont="1" applyBorder="1" applyAlignment="1">
      <alignment horizontal="left" vertical="center" shrinkToFit="1"/>
    </xf>
    <xf numFmtId="0" fontId="3" fillId="0" borderId="50" xfId="0" applyFont="1" applyBorder="1" applyAlignment="1">
      <alignment horizontal="left" vertical="center" wrapText="1"/>
    </xf>
    <xf numFmtId="0" fontId="3" fillId="0" borderId="46" xfId="0" applyFont="1" applyBorder="1" applyAlignment="1">
      <alignment horizontal="left" vertical="center" shrinkToFit="1"/>
    </xf>
    <xf numFmtId="0" fontId="3" fillId="0" borderId="4" xfId="0" applyFont="1" applyBorder="1" applyAlignment="1">
      <alignment horizontal="left" vertical="center" wrapText="1"/>
    </xf>
    <xf numFmtId="0" fontId="3" fillId="0" borderId="0" xfId="0" applyFont="1" applyAlignment="1">
      <alignment vertical="top" wrapText="1"/>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27" xfId="0" applyFont="1" applyBorder="1" applyAlignment="1">
      <alignment vertical="center"/>
    </xf>
    <xf numFmtId="0" fontId="3"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33" borderId="0" xfId="49" applyFont="1" applyFill="1" applyAlignment="1">
      <alignment horizontal="center" vertical="center"/>
    </xf>
    <xf numFmtId="0" fontId="3" fillId="33" borderId="0" xfId="49" applyFont="1" applyFill="1" applyAlignment="1">
      <alignment horizontal="left" vertical="center"/>
    </xf>
    <xf numFmtId="0" fontId="6" fillId="33" borderId="0" xfId="49" applyFill="1" applyAlignment="1">
      <alignment horizontal="left" vertical="center"/>
    </xf>
    <xf numFmtId="0" fontId="3" fillId="0" borderId="0" xfId="49" applyFont="1" applyAlignment="1">
      <alignment horizontal="left" vertical="center"/>
    </xf>
    <xf numFmtId="0" fontId="28" fillId="33" borderId="0" xfId="49" applyFont="1" applyFill="1" applyAlignment="1">
      <alignment horizontal="left" vertical="center"/>
    </xf>
    <xf numFmtId="0" fontId="3" fillId="33" borderId="29" xfId="49" applyFont="1" applyFill="1" applyBorder="1" applyAlignment="1">
      <alignment horizontal="center" vertical="center"/>
    </xf>
    <xf numFmtId="0" fontId="3" fillId="33" borderId="9" xfId="49" applyFont="1" applyFill="1" applyBorder="1" applyAlignment="1">
      <alignment horizontal="center" vertical="center"/>
    </xf>
    <xf numFmtId="0" fontId="3" fillId="33" borderId="8" xfId="49" applyFont="1" applyFill="1" applyBorder="1" applyAlignment="1">
      <alignment horizontal="center" vertical="center"/>
    </xf>
    <xf numFmtId="0" fontId="3" fillId="33" borderId="3" xfId="49" applyFont="1" applyFill="1" applyBorder="1" applyAlignment="1">
      <alignment horizontal="center" vertical="center"/>
    </xf>
    <xf numFmtId="0" fontId="3" fillId="33" borderId="1" xfId="49" applyFont="1" applyFill="1" applyBorder="1" applyAlignment="1">
      <alignment horizontal="left" vertical="center"/>
    </xf>
    <xf numFmtId="0" fontId="3" fillId="33" borderId="3" xfId="49" applyFont="1" applyFill="1" applyBorder="1" applyAlignment="1">
      <alignment horizontal="left" vertical="center"/>
    </xf>
    <xf numFmtId="0" fontId="6" fillId="33" borderId="1" xfId="49" applyFill="1" applyBorder="1" applyAlignment="1">
      <alignment horizontal="left" vertical="center"/>
    </xf>
    <xf numFmtId="0" fontId="6" fillId="33" borderId="4" xfId="49" applyFill="1" applyBorder="1" applyAlignment="1">
      <alignment horizontal="center" vertical="center"/>
    </xf>
    <xf numFmtId="0" fontId="3" fillId="33" borderId="4" xfId="49" applyFont="1" applyFill="1" applyBorder="1" applyAlignment="1">
      <alignment vertical="center"/>
    </xf>
    <xf numFmtId="0" fontId="3" fillId="33" borderId="4" xfId="49" applyFont="1" applyFill="1" applyBorder="1" applyAlignment="1">
      <alignment vertical="center" wrapText="1"/>
    </xf>
    <xf numFmtId="0" fontId="3" fillId="33" borderId="1" xfId="49" applyFont="1" applyFill="1" applyBorder="1" applyAlignment="1">
      <alignment vertical="center" wrapText="1"/>
    </xf>
    <xf numFmtId="0" fontId="3" fillId="33" borderId="16" xfId="49" applyFont="1" applyFill="1" applyBorder="1" applyAlignment="1">
      <alignment horizontal="center" vertical="center"/>
    </xf>
    <xf numFmtId="0" fontId="3" fillId="33" borderId="15" xfId="49" applyFont="1" applyFill="1" applyBorder="1" applyAlignment="1">
      <alignment horizontal="left" vertical="center"/>
    </xf>
    <xf numFmtId="0" fontId="3" fillId="33" borderId="16" xfId="49" applyFont="1" applyFill="1" applyBorder="1" applyAlignment="1">
      <alignment horizontal="left" vertical="center"/>
    </xf>
    <xf numFmtId="0" fontId="6" fillId="33" borderId="15" xfId="49" applyFill="1" applyBorder="1" applyAlignment="1">
      <alignment horizontal="left" vertical="center"/>
    </xf>
    <xf numFmtId="0" fontId="6" fillId="33" borderId="16" xfId="49" applyFill="1" applyBorder="1" applyAlignment="1">
      <alignment horizontal="center" vertical="center"/>
    </xf>
    <xf numFmtId="0" fontId="3" fillId="33" borderId="5" xfId="49" applyFont="1" applyFill="1" applyBorder="1" applyAlignment="1">
      <alignment vertical="center"/>
    </xf>
    <xf numFmtId="0" fontId="3" fillId="33" borderId="5" xfId="49" applyFont="1" applyFill="1" applyBorder="1" applyAlignment="1">
      <alignment vertical="center" wrapText="1"/>
    </xf>
    <xf numFmtId="0" fontId="6" fillId="33" borderId="5" xfId="49" applyFill="1" applyBorder="1" applyAlignment="1">
      <alignment horizontal="center" vertical="center"/>
    </xf>
    <xf numFmtId="0" fontId="3" fillId="33" borderId="15" xfId="49" applyFont="1" applyFill="1" applyBorder="1" applyAlignment="1">
      <alignment vertical="center" wrapText="1"/>
    </xf>
    <xf numFmtId="0" fontId="3" fillId="33" borderId="3" xfId="49" applyFont="1" applyFill="1" applyBorder="1" applyAlignment="1">
      <alignment vertical="center"/>
    </xf>
    <xf numFmtId="0" fontId="3" fillId="33" borderId="1" xfId="49" applyFont="1" applyFill="1" applyBorder="1" applyAlignment="1">
      <alignment horizontal="center" vertical="center"/>
    </xf>
    <xf numFmtId="0" fontId="3" fillId="33" borderId="25" xfId="49" applyFont="1" applyFill="1" applyBorder="1" applyAlignment="1">
      <alignment vertical="center" wrapText="1"/>
    </xf>
    <xf numFmtId="0" fontId="3" fillId="33" borderId="3" xfId="49" applyFont="1" applyFill="1" applyBorder="1" applyAlignment="1">
      <alignment horizontal="left" vertical="center" wrapText="1"/>
    </xf>
    <xf numFmtId="0" fontId="6" fillId="33" borderId="3" xfId="49" applyFill="1" applyBorder="1" applyAlignment="1">
      <alignment horizontal="center" vertical="center"/>
    </xf>
    <xf numFmtId="0" fontId="3" fillId="33" borderId="1" xfId="49" applyFont="1" applyFill="1" applyBorder="1" applyAlignment="1">
      <alignment vertical="top"/>
    </xf>
    <xf numFmtId="0" fontId="3" fillId="33" borderId="17" xfId="49" applyFont="1" applyFill="1" applyBorder="1" applyAlignment="1">
      <alignment vertical="center"/>
    </xf>
    <xf numFmtId="0" fontId="3" fillId="33" borderId="27" xfId="49" applyFont="1" applyFill="1" applyBorder="1" applyAlignment="1">
      <alignment horizontal="center" vertical="center"/>
    </xf>
    <xf numFmtId="0" fontId="3" fillId="33" borderId="30" xfId="49" applyFont="1" applyFill="1" applyBorder="1" applyAlignment="1">
      <alignment vertical="center" wrapText="1"/>
    </xf>
    <xf numFmtId="0" fontId="3" fillId="33" borderId="17" xfId="49" applyFont="1" applyFill="1" applyBorder="1" applyAlignment="1">
      <alignment horizontal="left" vertical="center" wrapText="1"/>
    </xf>
    <xf numFmtId="0" fontId="3" fillId="33" borderId="27" xfId="49" applyFont="1" applyFill="1" applyBorder="1" applyAlignment="1">
      <alignment vertical="center" wrapText="1"/>
    </xf>
    <xf numFmtId="0" fontId="6" fillId="33" borderId="17" xfId="49" applyFill="1" applyBorder="1" applyAlignment="1">
      <alignment horizontal="center" vertical="center"/>
    </xf>
    <xf numFmtId="0" fontId="3" fillId="33" borderId="0" xfId="49" applyFont="1" applyFill="1" applyAlignment="1">
      <alignment vertical="center"/>
    </xf>
    <xf numFmtId="0" fontId="3" fillId="33" borderId="0" xfId="49" applyFont="1" applyFill="1" applyAlignment="1">
      <alignment vertical="top"/>
    </xf>
    <xf numFmtId="0" fontId="3" fillId="33" borderId="27" xfId="49" applyFont="1" applyFill="1" applyBorder="1" applyAlignment="1">
      <alignment vertical="top"/>
    </xf>
    <xf numFmtId="0" fontId="3" fillId="33" borderId="17" xfId="49" applyFont="1" applyFill="1" applyBorder="1" applyAlignment="1">
      <alignment vertical="top"/>
    </xf>
    <xf numFmtId="0" fontId="3" fillId="33" borderId="30" xfId="49" applyFont="1" applyFill="1" applyBorder="1" applyAlignment="1">
      <alignment vertical="center"/>
    </xf>
    <xf numFmtId="0" fontId="3" fillId="33" borderId="17" xfId="49" applyFont="1" applyFill="1" applyBorder="1" applyAlignment="1">
      <alignment horizontal="left" vertical="center"/>
    </xf>
    <xf numFmtId="0" fontId="3" fillId="33" borderId="27" xfId="49" applyFont="1" applyFill="1" applyBorder="1" applyAlignment="1">
      <alignment vertical="center"/>
    </xf>
    <xf numFmtId="0" fontId="3" fillId="33" borderId="213" xfId="49" applyFont="1" applyFill="1" applyBorder="1" applyAlignment="1">
      <alignment vertical="center"/>
    </xf>
    <xf numFmtId="0" fontId="6" fillId="33" borderId="27" xfId="49" applyFill="1" applyBorder="1" applyAlignment="1">
      <alignment vertical="center"/>
    </xf>
    <xf numFmtId="0" fontId="6" fillId="33" borderId="0" xfId="49" applyFill="1" applyAlignment="1">
      <alignment horizontal="center" vertical="center"/>
    </xf>
    <xf numFmtId="0" fontId="3" fillId="0" borderId="0" xfId="49" applyFont="1" applyAlignment="1">
      <alignment horizontal="center" vertical="center"/>
    </xf>
    <xf numFmtId="0" fontId="6" fillId="0" borderId="0" xfId="49" applyAlignment="1">
      <alignment horizontal="left" vertical="center"/>
    </xf>
    <xf numFmtId="0" fontId="8" fillId="33" borderId="0" xfId="49" applyFont="1" applyFill="1" applyAlignment="1">
      <alignment horizontal="left" vertical="center"/>
    </xf>
    <xf numFmtId="0" fontId="3" fillId="33" borderId="0" xfId="49" applyFont="1" applyFill="1" applyAlignment="1">
      <alignment horizontal="left" vertical="center" wrapText="1"/>
    </xf>
    <xf numFmtId="0" fontId="7" fillId="33" borderId="0" xfId="49" applyFont="1" applyFill="1" applyAlignment="1">
      <alignment horizontal="left" vertical="center"/>
    </xf>
    <xf numFmtId="0" fontId="3" fillId="33" borderId="0" xfId="49" applyFont="1" applyFill="1" applyAlignment="1">
      <alignment horizontal="center"/>
    </xf>
    <xf numFmtId="0" fontId="3" fillId="33" borderId="0" xfId="49" applyFont="1" applyFill="1"/>
    <xf numFmtId="0" fontId="6" fillId="33" borderId="0" xfId="49" applyFill="1"/>
    <xf numFmtId="0" fontId="9" fillId="33" borderId="0" xfId="49" applyFont="1" applyFill="1" applyAlignment="1">
      <alignment horizontal="center" vertical="center"/>
    </xf>
    <xf numFmtId="0" fontId="9" fillId="33" borderId="0" xfId="49" applyFont="1" applyFill="1" applyAlignment="1">
      <alignment horizontal="left" vertical="center"/>
    </xf>
    <xf numFmtId="0" fontId="9" fillId="0" borderId="0" xfId="49" applyFont="1" applyAlignment="1">
      <alignment horizontal="left" vertical="center"/>
    </xf>
    <xf numFmtId="0" fontId="3" fillId="0" borderId="0" xfId="49" applyFont="1" applyAlignment="1">
      <alignment vertical="top"/>
    </xf>
    <xf numFmtId="0" fontId="3" fillId="0" borderId="5" xfId="49" applyFont="1" applyBorder="1" applyAlignment="1">
      <alignment horizontal="left" vertical="center"/>
    </xf>
    <xf numFmtId="0" fontId="3" fillId="0" borderId="4" xfId="49" applyFont="1" applyBorder="1" applyAlignment="1">
      <alignment horizontal="left" vertical="center"/>
    </xf>
    <xf numFmtId="0" fontId="3" fillId="0" borderId="0" xfId="49" applyFont="1" applyAlignment="1">
      <alignment vertical="center"/>
    </xf>
    <xf numFmtId="0" fontId="3" fillId="0" borderId="48" xfId="0" applyFont="1" applyBorder="1" applyAlignment="1">
      <alignment horizontal="left" vertical="center" shrinkToFit="1"/>
    </xf>
    <xf numFmtId="0" fontId="3" fillId="0" borderId="48" xfId="0" applyFont="1" applyBorder="1" applyAlignment="1">
      <alignment vertical="center" wrapText="1"/>
    </xf>
    <xf numFmtId="0" fontId="3" fillId="0" borderId="5" xfId="49" applyFont="1" applyBorder="1" applyAlignment="1">
      <alignment horizontal="center" vertical="center"/>
    </xf>
    <xf numFmtId="0" fontId="73" fillId="0" borderId="46" xfId="45" applyFill="1" applyBorder="1" applyAlignment="1">
      <alignment horizontal="left" vertical="center"/>
    </xf>
    <xf numFmtId="0" fontId="73" fillId="0" borderId="50" xfId="45" applyFill="1" applyBorder="1" applyAlignment="1">
      <alignment vertical="center" wrapText="1"/>
    </xf>
    <xf numFmtId="0" fontId="73" fillId="0" borderId="47" xfId="45" applyFill="1" applyBorder="1" applyAlignment="1">
      <alignment vertical="center"/>
    </xf>
    <xf numFmtId="0" fontId="73" fillId="0" borderId="47" xfId="45" applyFill="1" applyBorder="1" applyAlignment="1">
      <alignment vertical="center" wrapText="1"/>
    </xf>
    <xf numFmtId="0" fontId="73" fillId="0" borderId="30" xfId="45" applyFill="1" applyBorder="1" applyAlignment="1">
      <alignment horizontal="left" vertical="center" wrapText="1"/>
    </xf>
    <xf numFmtId="0" fontId="3" fillId="0" borderId="6" xfId="49" applyFont="1" applyBorder="1" applyAlignment="1">
      <alignment horizontal="center" vertical="center"/>
    </xf>
    <xf numFmtId="0" fontId="3" fillId="0" borderId="7" xfId="49" applyFont="1" applyBorder="1" applyAlignment="1">
      <alignment horizontal="center" vertical="center"/>
    </xf>
    <xf numFmtId="0" fontId="3" fillId="0" borderId="17" xfId="0" applyFont="1" applyBorder="1" applyAlignment="1">
      <alignment horizontal="center" vertical="top"/>
    </xf>
    <xf numFmtId="0" fontId="3" fillId="0" borderId="17" xfId="0" applyFont="1" applyBorder="1" applyAlignment="1">
      <alignment vertical="top"/>
    </xf>
    <xf numFmtId="0" fontId="3" fillId="0" borderId="27" xfId="0" applyFont="1" applyBorder="1" applyAlignment="1">
      <alignment vertical="top"/>
    </xf>
    <xf numFmtId="0" fontId="3" fillId="0" borderId="27" xfId="0" applyFont="1" applyBorder="1" applyAlignment="1">
      <alignment vertical="center" wrapText="1"/>
    </xf>
    <xf numFmtId="0" fontId="3" fillId="0" borderId="0" xfId="0" applyFont="1" applyAlignment="1">
      <alignment vertical="center" wrapText="1"/>
    </xf>
    <xf numFmtId="0" fontId="3" fillId="0" borderId="5" xfId="0" applyFont="1" applyBorder="1" applyAlignment="1">
      <alignment horizontal="right" vertical="center"/>
    </xf>
    <xf numFmtId="0" fontId="3" fillId="0" borderId="30" xfId="0" applyFont="1" applyBorder="1"/>
    <xf numFmtId="0" fontId="4" fillId="0" borderId="0" xfId="0" applyFont="1"/>
    <xf numFmtId="0" fontId="47" fillId="0" borderId="6" xfId="0" applyFont="1" applyBorder="1" applyAlignment="1">
      <alignment vertical="center"/>
    </xf>
    <xf numFmtId="0" fontId="81" fillId="0" borderId="17" xfId="0" applyFont="1" applyBorder="1" applyAlignment="1">
      <alignment horizontal="center" vertical="center"/>
    </xf>
    <xf numFmtId="0" fontId="81" fillId="0" borderId="0" xfId="0" applyFont="1" applyAlignment="1">
      <alignment horizontal="center" vertical="center"/>
    </xf>
    <xf numFmtId="0" fontId="81" fillId="0" borderId="27" xfId="0" applyFont="1" applyBorder="1" applyAlignment="1">
      <alignment horizontal="center" vertical="center"/>
    </xf>
    <xf numFmtId="0" fontId="3" fillId="0" borderId="17" xfId="49" applyFont="1" applyBorder="1" applyAlignment="1">
      <alignment horizontal="center" vertical="center"/>
    </xf>
    <xf numFmtId="0" fontId="3" fillId="0" borderId="27" xfId="49" applyFont="1" applyBorder="1" applyAlignment="1">
      <alignment horizontal="center" vertical="center"/>
    </xf>
    <xf numFmtId="0" fontId="47" fillId="0" borderId="5" xfId="0" applyFont="1" applyBorder="1"/>
    <xf numFmtId="0" fontId="47" fillId="0" borderId="4" xfId="0" applyFont="1" applyBorder="1"/>
    <xf numFmtId="0" fontId="3" fillId="0" borderId="6" xfId="0" applyFont="1" applyBorder="1" applyAlignment="1">
      <alignment vertical="center"/>
    </xf>
    <xf numFmtId="0" fontId="4" fillId="0" borderId="17" xfId="0" applyFont="1" applyBorder="1" applyAlignment="1">
      <alignment vertical="center"/>
    </xf>
    <xf numFmtId="0" fontId="4" fillId="0" borderId="27" xfId="0" applyFont="1" applyBorder="1" applyAlignment="1">
      <alignment vertical="center"/>
    </xf>
    <xf numFmtId="0" fontId="73" fillId="0" borderId="47" xfId="45" applyFill="1" applyBorder="1" applyAlignment="1">
      <alignment horizontal="left" vertical="center" wrapText="1"/>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4" xfId="0" applyFont="1" applyBorder="1" applyAlignment="1">
      <alignment vertical="center" shrinkToFit="1"/>
    </xf>
    <xf numFmtId="0" fontId="3" fillId="0" borderId="1" xfId="0" applyFont="1" applyBorder="1" applyAlignment="1">
      <alignment vertical="center" shrinkToFit="1"/>
    </xf>
    <xf numFmtId="0" fontId="3" fillId="0" borderId="16" xfId="49" applyFont="1" applyBorder="1" applyAlignment="1">
      <alignment horizontal="center" vertical="center"/>
    </xf>
    <xf numFmtId="0" fontId="3" fillId="0" borderId="5" xfId="0" applyFont="1" applyBorder="1" applyAlignment="1">
      <alignment vertical="center" shrinkToFit="1"/>
    </xf>
    <xf numFmtId="0" fontId="3" fillId="0" borderId="15" xfId="0" applyFont="1" applyBorder="1" applyAlignment="1">
      <alignment vertical="center" shrinkToFit="1"/>
    </xf>
    <xf numFmtId="0" fontId="81" fillId="0" borderId="3" xfId="0" applyFont="1" applyBorder="1" applyAlignment="1">
      <alignment horizontal="center" vertical="center"/>
    </xf>
    <xf numFmtId="0" fontId="81" fillId="0" borderId="4" xfId="0" applyFont="1" applyBorder="1" applyAlignment="1">
      <alignment horizontal="center" vertical="center"/>
    </xf>
    <xf numFmtId="0" fontId="81" fillId="0" borderId="1" xfId="0" applyFont="1" applyBorder="1" applyAlignment="1">
      <alignment horizontal="center" vertical="center"/>
    </xf>
    <xf numFmtId="0" fontId="3" fillId="0" borderId="15" xfId="49" applyFont="1" applyBorder="1" applyAlignment="1">
      <alignment horizontal="center" vertical="center"/>
    </xf>
    <xf numFmtId="0" fontId="3" fillId="0" borderId="3" xfId="49" applyFont="1" applyBorder="1" applyAlignment="1">
      <alignment horizontal="center" vertical="center"/>
    </xf>
    <xf numFmtId="0" fontId="3" fillId="0" borderId="4" xfId="49" applyFont="1" applyBorder="1" applyAlignment="1">
      <alignment horizontal="center" vertical="center"/>
    </xf>
    <xf numFmtId="0" fontId="3" fillId="0" borderId="15" xfId="0" applyFont="1" applyBorder="1" applyAlignment="1">
      <alignment vertical="center"/>
    </xf>
    <xf numFmtId="0" fontId="3" fillId="0" borderId="0" xfId="0" applyFont="1" applyAlignment="1">
      <alignment horizontal="left" vertical="top"/>
    </xf>
    <xf numFmtId="0" fontId="3" fillId="0" borderId="17" xfId="0" applyFont="1" applyBorder="1" applyAlignment="1">
      <alignment vertical="center" wrapText="1"/>
    </xf>
    <xf numFmtId="0" fontId="71" fillId="0" borderId="4" xfId="0" applyFont="1" applyBorder="1" applyAlignment="1">
      <alignment vertical="center"/>
    </xf>
    <xf numFmtId="0" fontId="71" fillId="0" borderId="0" xfId="0" applyFont="1" applyAlignment="1">
      <alignment vertical="center"/>
    </xf>
    <xf numFmtId="0" fontId="71" fillId="0" borderId="0" xfId="0" applyFont="1" applyAlignment="1">
      <alignment horizontal="left" vertical="center"/>
    </xf>
    <xf numFmtId="0" fontId="81" fillId="0" borderId="7" xfId="0" applyFont="1" applyBorder="1" applyAlignment="1">
      <alignment horizontal="center" vertical="center"/>
    </xf>
    <xf numFmtId="0" fontId="3" fillId="0" borderId="2" xfId="0" applyFont="1" applyBorder="1" applyAlignment="1">
      <alignment horizontal="centerContinuous" vertical="center"/>
    </xf>
    <xf numFmtId="0" fontId="82" fillId="0" borderId="0" xfId="0" applyFont="1" applyAlignment="1">
      <alignment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1" fontId="3" fillId="0" borderId="7" xfId="0" applyNumberFormat="1" applyFont="1" applyBorder="1" applyAlignment="1">
      <alignment vertical="center"/>
    </xf>
    <xf numFmtId="0" fontId="49"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11" xfId="0" applyFont="1" applyBorder="1" applyAlignment="1">
      <alignment horizontal="left" vertical="center"/>
    </xf>
    <xf numFmtId="0" fontId="27" fillId="0" borderId="17" xfId="0" applyFont="1" applyBorder="1" applyAlignment="1">
      <alignment vertical="center"/>
    </xf>
    <xf numFmtId="0" fontId="27" fillId="0" borderId="16" xfId="0" applyFont="1" applyBorder="1" applyAlignment="1">
      <alignment vertical="center"/>
    </xf>
    <xf numFmtId="0" fontId="77" fillId="0" borderId="0" xfId="0" applyFont="1" applyAlignment="1">
      <alignment horizontal="left" vertical="center"/>
    </xf>
    <xf numFmtId="0" fontId="83" fillId="0" borderId="6" xfId="0" applyFont="1" applyBorder="1" applyAlignment="1">
      <alignment horizontal="left" vertical="center"/>
    </xf>
    <xf numFmtId="0" fontId="83" fillId="0" borderId="7" xfId="0" applyFont="1" applyBorder="1" applyAlignment="1">
      <alignment horizontal="left" vertical="center"/>
    </xf>
    <xf numFmtId="0" fontId="83" fillId="0" borderId="8" xfId="0" applyFont="1" applyBorder="1" applyAlignment="1">
      <alignment horizontal="left" vertical="center"/>
    </xf>
    <xf numFmtId="0" fontId="0" fillId="0" borderId="7" xfId="0" applyBorder="1"/>
    <xf numFmtId="0" fontId="83" fillId="0" borderId="7" xfId="0" applyFont="1" applyBorder="1" applyAlignment="1">
      <alignment vertical="center"/>
    </xf>
    <xf numFmtId="0" fontId="83" fillId="0" borderId="8" xfId="0" applyFont="1" applyBorder="1" applyAlignment="1">
      <alignment vertical="center"/>
    </xf>
    <xf numFmtId="0" fontId="83" fillId="0" borderId="4" xfId="0" applyFont="1" applyBorder="1" applyAlignment="1">
      <alignment vertical="center"/>
    </xf>
    <xf numFmtId="0" fontId="83" fillId="0" borderId="1" xfId="0" applyFont="1" applyBorder="1" applyAlignment="1">
      <alignment vertical="center"/>
    </xf>
    <xf numFmtId="0" fontId="83" fillId="0" borderId="0" xfId="0" applyFont="1" applyAlignment="1">
      <alignment vertical="center"/>
    </xf>
    <xf numFmtId="0" fontId="83" fillId="0" borderId="27" xfId="0" applyFont="1" applyBorder="1" applyAlignment="1">
      <alignment vertical="center"/>
    </xf>
    <xf numFmtId="0" fontId="83" fillId="0" borderId="5" xfId="0" applyFont="1" applyBorder="1" applyAlignment="1">
      <alignment vertical="center"/>
    </xf>
    <xf numFmtId="0" fontId="83" fillId="0" borderId="15" xfId="0" applyFont="1" applyBorder="1" applyAlignment="1">
      <alignment vertical="center"/>
    </xf>
    <xf numFmtId="0" fontId="77" fillId="0" borderId="0" xfId="0" applyFont="1" applyAlignment="1">
      <alignment wrapText="1"/>
    </xf>
    <xf numFmtId="0" fontId="83" fillId="0" borderId="25" xfId="0" applyFont="1" applyBorder="1" applyAlignment="1">
      <alignment vertical="center"/>
    </xf>
    <xf numFmtId="0" fontId="77" fillId="0" borderId="0" xfId="0" applyFont="1" applyAlignment="1">
      <alignment horizontal="left" wrapText="1"/>
    </xf>
    <xf numFmtId="0" fontId="3" fillId="0" borderId="28" xfId="0" applyFont="1" applyBorder="1" applyAlignment="1">
      <alignment vertical="center"/>
    </xf>
    <xf numFmtId="0" fontId="83" fillId="0" borderId="17" xfId="0" applyFont="1" applyBorder="1" applyAlignment="1">
      <alignment vertical="center"/>
    </xf>
    <xf numFmtId="0" fontId="83" fillId="0" borderId="2" xfId="0" applyFont="1" applyBorder="1" applyAlignment="1">
      <alignment vertical="center"/>
    </xf>
    <xf numFmtId="0" fontId="83" fillId="0" borderId="27" xfId="0" applyFont="1" applyBorder="1" applyAlignment="1">
      <alignment horizontal="center" vertical="center"/>
    </xf>
    <xf numFmtId="0" fontId="0" fillId="0" borderId="4" xfId="0" applyBorder="1"/>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7" xfId="49" applyFont="1" applyBorder="1" applyAlignment="1">
      <alignment vertical="center"/>
    </xf>
    <xf numFmtId="0" fontId="3" fillId="0" borderId="27" xfId="49" applyFont="1" applyBorder="1" applyAlignment="1">
      <alignment vertical="center"/>
    </xf>
    <xf numFmtId="184" fontId="3" fillId="0" borderId="5" xfId="49" applyNumberFormat="1" applyFont="1" applyBorder="1" applyAlignment="1">
      <alignment horizontal="center" vertical="center"/>
    </xf>
    <xf numFmtId="0" fontId="3" fillId="0" borderId="15" xfId="49" applyFont="1" applyBorder="1" applyAlignment="1">
      <alignment horizontal="left" vertical="center"/>
    </xf>
    <xf numFmtId="0" fontId="3" fillId="0" borderId="1" xfId="49" applyFont="1" applyBorder="1" applyAlignment="1">
      <alignment horizontal="left" vertical="center"/>
    </xf>
    <xf numFmtId="0" fontId="3" fillId="0" borderId="30" xfId="0" applyFont="1" applyBorder="1" applyAlignment="1">
      <alignment vertical="center" wrapText="1"/>
    </xf>
    <xf numFmtId="0" fontId="83" fillId="0" borderId="30" xfId="0" applyFont="1" applyBorder="1" applyAlignment="1">
      <alignment vertical="center"/>
    </xf>
    <xf numFmtId="0" fontId="3" fillId="0" borderId="30" xfId="0" applyFont="1" applyBorder="1" applyAlignment="1">
      <alignment vertical="center"/>
    </xf>
    <xf numFmtId="0" fontId="83" fillId="0" borderId="6" xfId="0" applyFont="1" applyBorder="1" applyAlignment="1">
      <alignment vertical="center"/>
    </xf>
    <xf numFmtId="184" fontId="3" fillId="0" borderId="7" xfId="49" applyNumberFormat="1" applyFont="1" applyBorder="1" applyAlignment="1">
      <alignment horizontal="center" vertical="center"/>
    </xf>
    <xf numFmtId="184" fontId="3" fillId="0" borderId="8" xfId="49" applyNumberFormat="1" applyFont="1" applyBorder="1" applyAlignment="1">
      <alignment horizontal="center" vertical="center"/>
    </xf>
    <xf numFmtId="184" fontId="3" fillId="0" borderId="27" xfId="49" applyNumberFormat="1" applyFont="1" applyBorder="1" applyAlignment="1">
      <alignment vertical="center"/>
    </xf>
    <xf numFmtId="0" fontId="3" fillId="0" borderId="16" xfId="0" applyFont="1" applyBorder="1" applyAlignment="1">
      <alignment vertical="center" wrapText="1"/>
    </xf>
    <xf numFmtId="184" fontId="3" fillId="0" borderId="15" xfId="49" applyNumberFormat="1" applyFont="1" applyBorder="1" applyAlignment="1">
      <alignment vertical="center"/>
    </xf>
    <xf numFmtId="181" fontId="3" fillId="0" borderId="0" xfId="0" applyNumberFormat="1" applyFont="1" applyAlignment="1">
      <alignment vertical="center"/>
    </xf>
    <xf numFmtId="0" fontId="71" fillId="0" borderId="0" xfId="0" applyFont="1" applyAlignment="1">
      <alignment horizontal="center" vertical="center"/>
    </xf>
    <xf numFmtId="0" fontId="71" fillId="0" borderId="0" xfId="0" applyFont="1" applyAlignment="1">
      <alignment vertical="top"/>
    </xf>
    <xf numFmtId="0" fontId="71" fillId="0" borderId="0" xfId="0" applyFont="1" applyAlignment="1">
      <alignment vertical="top" wrapText="1"/>
    </xf>
    <xf numFmtId="0" fontId="71"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horizontal="left" vertical="center" wrapText="1"/>
    </xf>
    <xf numFmtId="0" fontId="71" fillId="0" borderId="0" xfId="0" applyFont="1" applyAlignment="1">
      <alignment horizontal="left"/>
    </xf>
    <xf numFmtId="0" fontId="73" fillId="0" borderId="25" xfId="45" applyFill="1" applyBorder="1" applyAlignment="1">
      <alignment horizontal="left" vertical="center"/>
    </xf>
    <xf numFmtId="0" fontId="73" fillId="0" borderId="47" xfId="45" applyBorder="1" applyAlignment="1">
      <alignment vertical="center" wrapText="1"/>
    </xf>
    <xf numFmtId="0" fontId="73" fillId="0" borderId="47" xfId="45" applyBorder="1" applyAlignment="1">
      <alignment horizontal="left" vertical="center"/>
    </xf>
    <xf numFmtId="0" fontId="49" fillId="0" borderId="27" xfId="0" applyFont="1" applyBorder="1" applyAlignment="1">
      <alignment vertical="center" shrinkToFit="1"/>
    </xf>
    <xf numFmtId="0" fontId="3" fillId="0" borderId="28" xfId="0" applyFont="1" applyBorder="1" applyAlignment="1">
      <alignment horizontal="center" vertical="center"/>
    </xf>
    <xf numFmtId="0" fontId="83" fillId="0" borderId="5" xfId="0" applyFont="1" applyBorder="1" applyAlignment="1">
      <alignment horizontal="left" vertical="center"/>
    </xf>
    <xf numFmtId="0" fontId="3" fillId="0" borderId="15" xfId="0" applyFont="1" applyBorder="1" applyAlignment="1">
      <alignment horizontal="center" vertical="center" wrapText="1"/>
    </xf>
    <xf numFmtId="181" fontId="3" fillId="0" borderId="5" xfId="0" applyNumberFormat="1" applyFont="1" applyBorder="1" applyAlignment="1">
      <alignment vertical="center"/>
    </xf>
    <xf numFmtId="181" fontId="3" fillId="0" borderId="4" xfId="0" applyNumberFormat="1" applyFont="1" applyBorder="1" applyAlignment="1">
      <alignment vertical="center"/>
    </xf>
    <xf numFmtId="0" fontId="49" fillId="0" borderId="0" xfId="0" applyFont="1" applyAlignment="1">
      <alignment vertical="top"/>
    </xf>
    <xf numFmtId="0" fontId="49" fillId="0" borderId="0" xfId="0" applyFont="1" applyAlignment="1">
      <alignment vertical="center"/>
    </xf>
    <xf numFmtId="0" fontId="3" fillId="0" borderId="25" xfId="0" applyFont="1" applyBorder="1" applyAlignment="1">
      <alignment horizontal="center" vertical="center"/>
    </xf>
    <xf numFmtId="181" fontId="3" fillId="0" borderId="5" xfId="0" applyNumberFormat="1" applyFont="1" applyBorder="1" applyAlignment="1">
      <alignment horizontal="center" vertical="center"/>
    </xf>
    <xf numFmtId="181" fontId="3" fillId="0" borderId="0" xfId="0" applyNumberFormat="1" applyFont="1" applyAlignment="1">
      <alignment horizontal="center" vertical="center"/>
    </xf>
    <xf numFmtId="0" fontId="73" fillId="0" borderId="30" xfId="45" applyFill="1" applyBorder="1" applyAlignment="1">
      <alignment vertical="center" wrapText="1"/>
    </xf>
    <xf numFmtId="0" fontId="3" fillId="0" borderId="50" xfId="0" applyFont="1" applyBorder="1" applyAlignment="1">
      <alignment vertical="center" wrapText="1"/>
    </xf>
    <xf numFmtId="0" fontId="73" fillId="0" borderId="49" xfId="45" applyFill="1" applyBorder="1" applyAlignment="1">
      <alignment vertical="center" wrapText="1"/>
    </xf>
    <xf numFmtId="0" fontId="6" fillId="0" borderId="47" xfId="45" applyFont="1" applyBorder="1" applyAlignment="1">
      <alignment vertical="center" wrapText="1"/>
    </xf>
    <xf numFmtId="0" fontId="6" fillId="0" borderId="49" xfId="45" applyFont="1" applyBorder="1" applyAlignment="1">
      <alignment horizontal="left" vertical="center" wrapText="1"/>
    </xf>
    <xf numFmtId="0" fontId="3" fillId="0" borderId="6" xfId="0" applyFont="1" applyBorder="1" applyAlignment="1">
      <alignment horizontal="left"/>
    </xf>
    <xf numFmtId="0" fontId="3" fillId="0" borderId="8" xfId="0" applyFont="1" applyBorder="1" applyAlignment="1">
      <alignment horizontal="left"/>
    </xf>
    <xf numFmtId="0" fontId="3" fillId="0" borderId="4" xfId="0" applyFont="1" applyBorder="1" applyAlignment="1">
      <alignment vertical="center" wrapText="1"/>
    </xf>
    <xf numFmtId="0" fontId="4" fillId="0" borderId="6" xfId="49" applyFont="1" applyBorder="1" applyAlignment="1">
      <alignment horizontal="center" vertical="center"/>
    </xf>
    <xf numFmtId="0" fontId="4" fillId="0" borderId="7" xfId="49"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219" xfId="0" applyFont="1" applyBorder="1" applyAlignment="1">
      <alignment horizontal="justify" wrapText="1"/>
    </xf>
    <xf numFmtId="0" fontId="3" fillId="0" borderId="219" xfId="0" applyFont="1" applyBorder="1" applyAlignment="1">
      <alignment horizontal="left" vertical="center"/>
    </xf>
    <xf numFmtId="0" fontId="3" fillId="0" borderId="35" xfId="0" applyFont="1" applyBorder="1" applyAlignment="1">
      <alignment horizontal="left" vertical="center"/>
    </xf>
    <xf numFmtId="0" fontId="3" fillId="0" borderId="0" xfId="0" applyFont="1" applyAlignment="1">
      <alignment horizontal="justify"/>
    </xf>
    <xf numFmtId="0" fontId="3" fillId="0" borderId="220" xfId="0" applyFont="1" applyBorder="1" applyAlignment="1">
      <alignment horizontal="center" vertical="center" textRotation="255"/>
    </xf>
    <xf numFmtId="0" fontId="3" fillId="0" borderId="221" xfId="0" applyFont="1" applyBorder="1" applyAlignment="1">
      <alignment horizontal="left"/>
    </xf>
    <xf numFmtId="0" fontId="3" fillId="0" borderId="222" xfId="0" applyFont="1" applyBorder="1" applyAlignment="1">
      <alignment horizontal="justify" wrapText="1"/>
    </xf>
    <xf numFmtId="0" fontId="3" fillId="0" borderId="222" xfId="0" applyFont="1" applyBorder="1"/>
    <xf numFmtId="0" fontId="27" fillId="0" borderId="52" xfId="0" applyFont="1" applyBorder="1" applyAlignment="1">
      <alignment horizontal="left" vertical="center" shrinkToFit="1"/>
    </xf>
    <xf numFmtId="0" fontId="27" fillId="0" borderId="53" xfId="0" applyFont="1" applyBorder="1" applyAlignment="1">
      <alignment horizontal="left" vertical="center" shrinkToFit="1"/>
    </xf>
    <xf numFmtId="0" fontId="27" fillId="0" borderId="53" xfId="0" applyFont="1" applyBorder="1" applyAlignment="1">
      <alignment vertical="center"/>
    </xf>
    <xf numFmtId="0" fontId="27" fillId="0" borderId="53" xfId="0" applyFont="1" applyBorder="1" applyAlignment="1">
      <alignment horizontal="left" vertical="center"/>
    </xf>
    <xf numFmtId="0" fontId="27" fillId="0" borderId="213" xfId="0" applyFont="1" applyBorder="1" applyAlignment="1">
      <alignment vertical="center"/>
    </xf>
    <xf numFmtId="0" fontId="27" fillId="0" borderId="53" xfId="0" applyFont="1" applyBorder="1" applyAlignment="1">
      <alignment horizontal="left" vertical="center" wrapText="1"/>
    </xf>
    <xf numFmtId="0" fontId="27" fillId="0" borderId="53" xfId="0" applyFont="1" applyBorder="1" applyAlignment="1">
      <alignment vertical="center" wrapText="1"/>
    </xf>
    <xf numFmtId="0" fontId="27" fillId="0" borderId="209" xfId="0" applyFont="1" applyBorder="1" applyAlignment="1">
      <alignment vertical="center"/>
    </xf>
    <xf numFmtId="0" fontId="27" fillId="0" borderId="54" xfId="0" applyFont="1" applyBorder="1" applyAlignment="1">
      <alignment horizontal="left" vertical="center" wrapText="1"/>
    </xf>
    <xf numFmtId="0" fontId="85" fillId="0" borderId="206" xfId="0" applyFont="1" applyBorder="1" applyAlignment="1">
      <alignment horizontal="center" vertical="center"/>
    </xf>
    <xf numFmtId="0" fontId="27" fillId="0" borderId="207" xfId="0" applyFont="1" applyBorder="1" applyAlignment="1">
      <alignment vertical="center"/>
    </xf>
    <xf numFmtId="0" fontId="85" fillId="0" borderId="207" xfId="0" applyFont="1" applyBorder="1" applyAlignment="1">
      <alignment vertical="center"/>
    </xf>
    <xf numFmtId="0" fontId="27" fillId="0" borderId="207" xfId="0" applyFont="1" applyBorder="1" applyAlignment="1">
      <alignment horizontal="left" vertical="center" wrapText="1"/>
    </xf>
    <xf numFmtId="0" fontId="85" fillId="0" borderId="207" xfId="0" applyFont="1" applyBorder="1" applyAlignment="1">
      <alignment horizontal="center" vertical="center"/>
    </xf>
    <xf numFmtId="0" fontId="85" fillId="0" borderId="207" xfId="0" applyFont="1" applyBorder="1" applyAlignment="1">
      <alignment horizontal="left" vertical="center"/>
    </xf>
    <xf numFmtId="0" fontId="85" fillId="0" borderId="208" xfId="0" applyFont="1" applyBorder="1" applyAlignment="1">
      <alignment horizontal="left" vertical="center"/>
    </xf>
    <xf numFmtId="0" fontId="85" fillId="0" borderId="31" xfId="0" applyFont="1" applyBorder="1" applyAlignment="1">
      <alignment horizontal="center" vertical="center"/>
    </xf>
    <xf numFmtId="0" fontId="27" fillId="0" borderId="32" xfId="0" applyFont="1" applyBorder="1" applyAlignment="1">
      <alignment vertical="center"/>
    </xf>
    <xf numFmtId="0" fontId="27" fillId="0" borderId="32" xfId="0" applyFont="1" applyBorder="1" applyAlignment="1">
      <alignment horizontal="left" vertical="center" wrapText="1"/>
    </xf>
    <xf numFmtId="0" fontId="85" fillId="0" borderId="32" xfId="0" applyFont="1" applyBorder="1" applyAlignment="1">
      <alignment horizontal="center"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85" fillId="0" borderId="210" xfId="0" applyFont="1" applyBorder="1" applyAlignment="1">
      <alignment horizontal="center" vertical="center"/>
    </xf>
    <xf numFmtId="0" fontId="27" fillId="0" borderId="211" xfId="0" applyFont="1" applyBorder="1" applyAlignment="1">
      <alignment vertical="center"/>
    </xf>
    <xf numFmtId="0" fontId="85" fillId="0" borderId="211" xfId="0" applyFont="1" applyBorder="1" applyAlignment="1">
      <alignment vertical="center"/>
    </xf>
    <xf numFmtId="0" fontId="85" fillId="0" borderId="212" xfId="0" applyFont="1" applyBorder="1" applyAlignment="1">
      <alignment vertical="center"/>
    </xf>
    <xf numFmtId="0" fontId="85" fillId="0" borderId="213" xfId="0" applyFont="1" applyBorder="1" applyAlignment="1">
      <alignment horizontal="center" vertical="center"/>
    </xf>
    <xf numFmtId="0" fontId="27" fillId="0" borderId="214" xfId="0" applyFont="1" applyBorder="1" applyAlignment="1">
      <alignment vertical="center"/>
    </xf>
    <xf numFmtId="0" fontId="85" fillId="0" borderId="214" xfId="0" applyFont="1" applyBorder="1" applyAlignment="1">
      <alignment vertical="center"/>
    </xf>
    <xf numFmtId="0" fontId="27" fillId="0" borderId="214" xfId="0" applyFont="1" applyBorder="1" applyAlignment="1">
      <alignment horizontal="left" vertical="center" wrapText="1"/>
    </xf>
    <xf numFmtId="0" fontId="85" fillId="0" borderId="214" xfId="0" applyFont="1" applyBorder="1" applyAlignment="1">
      <alignment horizontal="center" vertical="center"/>
    </xf>
    <xf numFmtId="0" fontId="85" fillId="0" borderId="214" xfId="0" applyFont="1" applyBorder="1" applyAlignment="1">
      <alignment horizontal="left" vertical="center"/>
    </xf>
    <xf numFmtId="0" fontId="85" fillId="0" borderId="215" xfId="0" applyFont="1" applyBorder="1" applyAlignment="1">
      <alignment horizontal="left" vertical="center"/>
    </xf>
    <xf numFmtId="0" fontId="85" fillId="0" borderId="215" xfId="0" applyFont="1" applyBorder="1" applyAlignment="1">
      <alignment vertical="center"/>
    </xf>
    <xf numFmtId="0" fontId="27" fillId="0" borderId="33" xfId="0" applyFont="1" applyBorder="1" applyAlignment="1">
      <alignment vertical="center"/>
    </xf>
    <xf numFmtId="0" fontId="27" fillId="0" borderId="212" xfId="0" applyFont="1" applyBorder="1" applyAlignment="1">
      <alignment vertical="center"/>
    </xf>
    <xf numFmtId="0" fontId="27" fillId="0" borderId="214" xfId="0" applyFont="1" applyBorder="1" applyAlignment="1">
      <alignment horizontal="left" vertical="center"/>
    </xf>
    <xf numFmtId="0" fontId="27" fillId="0" borderId="215" xfId="0" applyFont="1" applyBorder="1" applyAlignment="1">
      <alignment horizontal="left" vertical="center"/>
    </xf>
    <xf numFmtId="0" fontId="85" fillId="0" borderId="32" xfId="0" applyFont="1" applyBorder="1" applyAlignment="1">
      <alignment horizontal="left" vertical="center"/>
    </xf>
    <xf numFmtId="0" fontId="85" fillId="0" borderId="33" xfId="0" applyFont="1" applyBorder="1" applyAlignment="1">
      <alignment horizontal="left" vertical="center"/>
    </xf>
    <xf numFmtId="0" fontId="85" fillId="0" borderId="12" xfId="0" applyFont="1" applyBorder="1" applyAlignment="1">
      <alignment horizontal="center" vertical="center"/>
    </xf>
    <xf numFmtId="0" fontId="27" fillId="0" borderId="13" xfId="0" applyFont="1" applyBorder="1" applyAlignment="1">
      <alignment vertical="center"/>
    </xf>
    <xf numFmtId="0" fontId="85" fillId="0" borderId="13" xfId="0" applyFont="1" applyBorder="1" applyAlignment="1">
      <alignment horizontal="center" vertical="center"/>
    </xf>
    <xf numFmtId="0" fontId="86" fillId="0" borderId="13" xfId="0" applyFont="1" applyBorder="1" applyAlignment="1">
      <alignment vertical="center"/>
    </xf>
    <xf numFmtId="0" fontId="27" fillId="0" borderId="5" xfId="0" applyFont="1" applyBorder="1" applyAlignment="1">
      <alignment vertical="center"/>
    </xf>
    <xf numFmtId="0" fontId="87" fillId="0" borderId="13" xfId="0" applyFont="1" applyBorder="1" applyAlignment="1">
      <alignment vertical="center"/>
    </xf>
    <xf numFmtId="0" fontId="85" fillId="0" borderId="13" xfId="0" applyFont="1" applyBorder="1" applyAlignment="1">
      <alignment horizontal="left" vertical="center"/>
    </xf>
    <xf numFmtId="0" fontId="85" fillId="0" borderId="14" xfId="0" applyFont="1" applyBorder="1" applyAlignment="1">
      <alignment horizontal="left" vertical="center"/>
    </xf>
    <xf numFmtId="0" fontId="3" fillId="33" borderId="16" xfId="49" applyFont="1" applyFill="1" applyBorder="1" applyAlignment="1">
      <alignment vertical="center"/>
    </xf>
    <xf numFmtId="0" fontId="3" fillId="33" borderId="15" xfId="49" applyFont="1" applyFill="1" applyBorder="1" applyAlignment="1">
      <alignment horizontal="center" vertical="center"/>
    </xf>
    <xf numFmtId="0" fontId="3" fillId="33" borderId="28" xfId="49" applyFont="1" applyFill="1" applyBorder="1" applyAlignment="1">
      <alignment vertical="center"/>
    </xf>
    <xf numFmtId="0" fontId="3" fillId="33" borderId="16" xfId="49" applyFont="1" applyFill="1" applyBorder="1" applyAlignment="1">
      <alignment horizontal="left" vertical="center" wrapText="1"/>
    </xf>
    <xf numFmtId="0" fontId="3" fillId="33" borderId="15" xfId="49" applyFont="1" applyFill="1" applyBorder="1" applyAlignment="1">
      <alignment vertical="center"/>
    </xf>
    <xf numFmtId="0" fontId="3" fillId="33" borderId="5" xfId="49" applyFont="1" applyFill="1" applyBorder="1" applyAlignment="1">
      <alignment vertical="top"/>
    </xf>
    <xf numFmtId="0" fontId="3" fillId="33" borderId="15" xfId="49" applyFont="1" applyFill="1" applyBorder="1" applyAlignment="1">
      <alignment vertical="top"/>
    </xf>
    <xf numFmtId="0" fontId="3" fillId="33" borderId="16" xfId="49" applyFont="1" applyFill="1" applyBorder="1" applyAlignment="1">
      <alignment vertical="top"/>
    </xf>
    <xf numFmtId="0" fontId="3" fillId="0" borderId="49" xfId="0" applyFont="1" applyBorder="1" applyAlignment="1">
      <alignment horizontal="left" vertical="center" shrinkToFit="1"/>
    </xf>
    <xf numFmtId="0" fontId="3" fillId="0" borderId="30" xfId="0" applyFont="1" applyBorder="1" applyAlignment="1">
      <alignment horizontal="left" vertical="center" shrinkToFit="1"/>
    </xf>
    <xf numFmtId="0" fontId="3" fillId="0" borderId="50" xfId="0" applyFont="1" applyBorder="1" applyAlignment="1">
      <alignment horizontal="left" vertical="center" shrinkToFit="1"/>
    </xf>
    <xf numFmtId="0" fontId="3" fillId="33" borderId="209" xfId="49" applyFont="1" applyFill="1" applyBorder="1" applyAlignment="1">
      <alignment horizontal="left" vertical="center"/>
    </xf>
    <xf numFmtId="0" fontId="3" fillId="33" borderId="216" xfId="49" applyFont="1" applyFill="1" applyBorder="1" applyAlignment="1">
      <alignment horizontal="left" vertical="center"/>
    </xf>
    <xf numFmtId="0" fontId="3" fillId="33" borderId="50" xfId="49" applyFont="1" applyFill="1" applyBorder="1" applyAlignment="1">
      <alignment horizontal="left" vertical="center"/>
    </xf>
    <xf numFmtId="0" fontId="28" fillId="0" borderId="0" xfId="0" applyFont="1" applyAlignment="1">
      <alignment horizontal="center" vertical="center" wrapText="1"/>
    </xf>
    <xf numFmtId="0" fontId="77" fillId="0" borderId="5" xfId="0" applyFont="1" applyBorder="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3" fillId="0" borderId="30"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11" xfId="0" applyFont="1" applyBorder="1" applyAlignment="1">
      <alignment horizontal="center" vertical="center" wrapText="1"/>
    </xf>
    <xf numFmtId="0" fontId="3" fillId="0" borderId="212" xfId="0" applyFont="1" applyBorder="1" applyAlignment="1">
      <alignment horizontal="center"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0" xfId="0" applyFont="1" applyAlignment="1">
      <alignment horizontal="right" vertical="center"/>
    </xf>
    <xf numFmtId="0" fontId="3" fillId="0" borderId="25" xfId="0" applyFont="1" applyBorder="1" applyAlignment="1">
      <alignment horizontal="center" vertical="center" textRotation="255" wrapText="1"/>
    </xf>
    <xf numFmtId="0" fontId="3" fillId="0" borderId="30"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206" xfId="0" applyFont="1" applyBorder="1" applyAlignment="1">
      <alignment horizontal="left" vertical="center"/>
    </xf>
    <xf numFmtId="0" fontId="3" fillId="0" borderId="207" xfId="0" applyFont="1" applyBorder="1" applyAlignment="1">
      <alignment horizontal="left" vertical="center"/>
    </xf>
    <xf numFmtId="0" fontId="3" fillId="0" borderId="208" xfId="0" applyFont="1" applyBorder="1" applyAlignment="1">
      <alignment horizontal="left" vertical="center"/>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49" fontId="3" fillId="0" borderId="4" xfId="0" applyNumberFormat="1" applyFont="1" applyBorder="1" applyAlignment="1">
      <alignment horizontal="center"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3" xfId="0" applyFont="1" applyBorder="1" applyAlignment="1">
      <alignment horizontal="center" vertical="center" wrapText="1"/>
    </xf>
    <xf numFmtId="0" fontId="3" fillId="0" borderId="6" xfId="0" applyFont="1" applyBorder="1" applyAlignment="1">
      <alignment horizontal="left" shrinkToFit="1"/>
    </xf>
    <xf numFmtId="0" fontId="3" fillId="0" borderId="7" xfId="0" applyFont="1" applyBorder="1" applyAlignment="1">
      <alignment horizontal="left" shrinkToFi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5" xfId="0" applyFont="1" applyBorder="1" applyAlignment="1">
      <alignment horizontal="center" vertical="center" textRotation="255" shrinkToFit="1"/>
    </xf>
    <xf numFmtId="0" fontId="3" fillId="0" borderId="30"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3" fillId="0" borderId="8" xfId="0" applyFont="1" applyBorder="1" applyAlignment="1">
      <alignment horizontal="left" wrapTex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3" fillId="0" borderId="10" xfId="0" applyFont="1" applyBorder="1" applyAlignment="1">
      <alignment horizontal="center" wrapText="1"/>
    </xf>
    <xf numFmtId="0" fontId="3" fillId="0" borderId="35" xfId="0" applyFont="1" applyBorder="1" applyAlignment="1">
      <alignment horizontal="center" wrapText="1"/>
    </xf>
    <xf numFmtId="0" fontId="3" fillId="0" borderId="27" xfId="0" applyFont="1" applyBorder="1" applyAlignment="1">
      <alignment horizontal="center" wrapText="1"/>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4" xfId="0" applyFont="1" applyBorder="1" applyAlignment="1">
      <alignment horizontal="center"/>
    </xf>
    <xf numFmtId="0" fontId="3" fillId="0" borderId="3" xfId="0" applyFont="1" applyBorder="1" applyAlignment="1">
      <alignment horizontal="center" shrinkToFit="1"/>
    </xf>
    <xf numFmtId="0" fontId="3" fillId="0" borderId="4"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shrinkToFit="1"/>
    </xf>
    <xf numFmtId="0" fontId="3" fillId="0" borderId="5" xfId="0" applyFont="1" applyBorder="1" applyAlignment="1">
      <alignment horizontal="center" shrinkToFit="1"/>
    </xf>
    <xf numFmtId="0" fontId="3" fillId="0" borderId="15" xfId="0" applyFont="1" applyBorder="1" applyAlignment="1">
      <alignment horizontal="center" shrinkToFit="1"/>
    </xf>
    <xf numFmtId="0" fontId="3" fillId="0" borderId="7" xfId="0" applyFont="1" applyBorder="1" applyAlignment="1">
      <alignment horizontal="left" vertical="top"/>
    </xf>
    <xf numFmtId="0" fontId="3" fillId="0" borderId="29" xfId="0" applyFont="1" applyBorder="1" applyAlignment="1">
      <alignment horizontal="center" wrapText="1"/>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0" fillId="0" borderId="7" xfId="0" applyBorder="1" applyAlignment="1">
      <alignment horizontal="left" vertical="top"/>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7" xfId="0" applyFont="1" applyBorder="1" applyAlignment="1">
      <alignment horizontal="lef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151" xfId="0" applyFont="1" applyBorder="1" applyAlignment="1">
      <alignment horizontal="left" vertical="top" shrinkToFit="1"/>
    </xf>
    <xf numFmtId="0" fontId="0" fillId="0" borderId="151" xfId="0" applyBorder="1" applyAlignment="1">
      <alignment shrinkToFit="1"/>
    </xf>
    <xf numFmtId="0" fontId="3" fillId="0" borderId="23" xfId="0" applyFont="1" applyBorder="1" applyAlignment="1">
      <alignment horizontal="left" vertical="top" shrinkToFit="1"/>
    </xf>
    <xf numFmtId="0" fontId="3" fillId="0" borderId="51" xfId="0" applyFont="1" applyBorder="1" applyAlignment="1">
      <alignment horizontal="center"/>
    </xf>
    <xf numFmtId="0" fontId="3" fillId="0" borderId="217" xfId="0" applyFont="1" applyBorder="1" applyAlignment="1">
      <alignment horizontal="center"/>
    </xf>
    <xf numFmtId="0" fontId="3" fillId="0" borderId="218" xfId="0" applyFont="1" applyBorder="1" applyAlignment="1">
      <alignment horizontal="center"/>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wrapText="1"/>
    </xf>
    <xf numFmtId="0" fontId="3" fillId="0" borderId="28" xfId="0" applyFont="1" applyBorder="1" applyAlignment="1">
      <alignment horizontal="left" wrapText="1"/>
    </xf>
    <xf numFmtId="0" fontId="3" fillId="0" borderId="8" xfId="0" applyFont="1" applyBorder="1" applyAlignment="1">
      <alignment horizontal="left" vertical="center" wrapText="1"/>
    </xf>
    <xf numFmtId="0" fontId="3" fillId="0" borderId="5" xfId="0" applyFont="1" applyBorder="1" applyAlignment="1">
      <alignment horizontal="left"/>
    </xf>
    <xf numFmtId="0" fontId="3" fillId="0" borderId="4" xfId="0" applyFont="1" applyBorder="1" applyAlignment="1">
      <alignment horizontal="left" vertical="top" wrapText="1"/>
    </xf>
    <xf numFmtId="0" fontId="3" fillId="0" borderId="1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 xfId="0" applyFont="1" applyBorder="1" applyAlignment="1">
      <alignment horizontal="left" vertical="top" wrapText="1"/>
    </xf>
    <xf numFmtId="0" fontId="3" fillId="0" borderId="27" xfId="0" applyFont="1" applyBorder="1" applyAlignment="1">
      <alignment horizontal="left" vertical="top" wrapText="1"/>
    </xf>
    <xf numFmtId="0" fontId="3" fillId="0" borderId="15" xfId="0" applyFont="1" applyBorder="1" applyAlignment="1">
      <alignment horizontal="left" vertical="top" wrapText="1"/>
    </xf>
    <xf numFmtId="0" fontId="27" fillId="0" borderId="32" xfId="0" applyFont="1" applyBorder="1" applyAlignment="1">
      <alignment horizontal="center" vertical="center" wrapText="1"/>
    </xf>
    <xf numFmtId="0" fontId="27" fillId="0" borderId="211" xfId="0" applyFont="1" applyBorder="1" applyAlignment="1">
      <alignment horizontal="center" vertical="center" wrapText="1"/>
    </xf>
    <xf numFmtId="0" fontId="27" fillId="0" borderId="32" xfId="0" applyFont="1" applyBorder="1" applyAlignment="1">
      <alignment horizontal="left" vertical="center"/>
    </xf>
    <xf numFmtId="0" fontId="27" fillId="0" borderId="211" xfId="0" applyFont="1" applyBorder="1" applyAlignment="1">
      <alignment horizontal="left" vertical="center"/>
    </xf>
    <xf numFmtId="0" fontId="3" fillId="33" borderId="25" xfId="49" applyFont="1" applyFill="1" applyBorder="1" applyAlignment="1">
      <alignment horizontal="left" vertical="center"/>
    </xf>
    <xf numFmtId="0" fontId="3" fillId="33" borderId="2" xfId="49" applyFont="1" applyFill="1" applyBorder="1" applyAlignment="1">
      <alignment horizontal="left" vertical="center"/>
    </xf>
    <xf numFmtId="0" fontId="27" fillId="0" borderId="209" xfId="0" applyFont="1" applyBorder="1" applyAlignment="1">
      <alignment horizontal="left" vertical="center" shrinkToFit="1"/>
    </xf>
    <xf numFmtId="0" fontId="27" fillId="0" borderId="216" xfId="0" applyFont="1" applyBorder="1" applyAlignment="1">
      <alignment horizontal="left" vertical="center" shrinkToFit="1"/>
    </xf>
    <xf numFmtId="0" fontId="27" fillId="0" borderId="209" xfId="0" applyFont="1" applyBorder="1" applyAlignment="1">
      <alignment horizontal="left" vertical="center" wrapText="1"/>
    </xf>
    <xf numFmtId="0" fontId="27" fillId="0" borderId="216" xfId="0" applyFont="1" applyBorder="1" applyAlignment="1">
      <alignment horizontal="left" vertical="center" wrapText="1"/>
    </xf>
    <xf numFmtId="0" fontId="78" fillId="38" borderId="196" xfId="45" applyFont="1" applyFill="1" applyBorder="1" applyAlignment="1">
      <alignment horizontal="center" vertical="center"/>
    </xf>
    <xf numFmtId="0" fontId="78" fillId="38" borderId="197" xfId="45" applyFont="1" applyFill="1" applyBorder="1" applyAlignment="1">
      <alignment horizontal="center" vertical="center"/>
    </xf>
    <xf numFmtId="0" fontId="78" fillId="38" borderId="198" xfId="45" applyFont="1" applyFill="1" applyBorder="1" applyAlignment="1">
      <alignment horizontal="center" vertical="center"/>
    </xf>
    <xf numFmtId="0" fontId="78" fillId="38" borderId="199" xfId="45" applyFont="1" applyFill="1" applyBorder="1" applyAlignment="1">
      <alignment horizontal="center" vertical="center"/>
    </xf>
    <xf numFmtId="0" fontId="3" fillId="33" borderId="203" xfId="49" applyFont="1" applyFill="1" applyBorder="1" applyAlignment="1">
      <alignment horizontal="center" vertical="center"/>
    </xf>
    <xf numFmtId="0" fontId="3" fillId="33" borderId="51" xfId="49" applyFont="1" applyFill="1" applyBorder="1" applyAlignment="1">
      <alignment horizontal="center" vertical="center"/>
    </xf>
    <xf numFmtId="0" fontId="3" fillId="33" borderId="204" xfId="49" applyFont="1" applyFill="1" applyBorder="1" applyAlignment="1">
      <alignment horizontal="center" vertical="center"/>
    </xf>
    <xf numFmtId="0" fontId="3" fillId="33" borderId="205" xfId="49" applyFont="1" applyFill="1" applyBorder="1" applyAlignment="1">
      <alignment horizontal="center" vertical="center"/>
    </xf>
    <xf numFmtId="0" fontId="28" fillId="33" borderId="0" xfId="49" applyFont="1" applyFill="1" applyAlignment="1">
      <alignment horizontal="center" vertical="center"/>
    </xf>
    <xf numFmtId="0" fontId="3" fillId="33" borderId="6" xfId="49" applyFont="1" applyFill="1" applyBorder="1" applyAlignment="1">
      <alignment horizontal="center" vertical="center"/>
    </xf>
    <xf numFmtId="0" fontId="6" fillId="33" borderId="6" xfId="49" applyFill="1" applyBorder="1" applyAlignment="1">
      <alignment horizontal="center" vertical="center"/>
    </xf>
    <xf numFmtId="0" fontId="3" fillId="33" borderId="2" xfId="49" applyFont="1" applyFill="1" applyBorder="1" applyAlignment="1">
      <alignment horizontal="center" vertical="center"/>
    </xf>
    <xf numFmtId="0" fontId="3" fillId="33" borderId="3" xfId="49" applyFont="1" applyFill="1" applyBorder="1" applyAlignment="1">
      <alignment horizontal="center" vertical="center"/>
    </xf>
    <xf numFmtId="0" fontId="3" fillId="33" borderId="25" xfId="49" applyFont="1" applyFill="1" applyBorder="1" applyAlignment="1">
      <alignment horizontal="center" vertical="center"/>
    </xf>
    <xf numFmtId="0" fontId="3" fillId="33" borderId="0" xfId="49" applyFont="1" applyFill="1" applyAlignment="1">
      <alignment horizontal="left" vertical="center" wrapText="1"/>
    </xf>
    <xf numFmtId="0" fontId="3" fillId="33" borderId="0" xfId="49" applyFont="1" applyFill="1" applyAlignment="1">
      <alignment vertical="center" wrapText="1"/>
    </xf>
    <xf numFmtId="0" fontId="31" fillId="0" borderId="0" xfId="0" applyFont="1" applyAlignment="1">
      <alignment horizontal="left" vertical="top" wrapText="1"/>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201" xfId="0" applyFont="1" applyBorder="1" applyAlignment="1">
      <alignment horizontal="left" vertical="center"/>
    </xf>
    <xf numFmtId="0" fontId="31" fillId="0" borderId="147" xfId="0" applyFont="1" applyBorder="1" applyAlignment="1">
      <alignment horizontal="left" vertical="center"/>
    </xf>
    <xf numFmtId="0" fontId="31" fillId="0" borderId="202" xfId="0" applyFont="1" applyBorder="1" applyAlignment="1">
      <alignment horizontal="left" vertical="center"/>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31"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31" fillId="0" borderId="3" xfId="0" applyFont="1" applyBorder="1" applyAlignment="1">
      <alignment horizontal="left" vertical="center"/>
    </xf>
    <xf numFmtId="0" fontId="31" fillId="0" borderId="4" xfId="0" applyFont="1" applyBorder="1" applyAlignment="1">
      <alignment horizontal="left" vertical="center"/>
    </xf>
    <xf numFmtId="0" fontId="31" fillId="0" borderId="1" xfId="0" applyFont="1" applyBorder="1" applyAlignment="1">
      <alignment horizontal="left" vertical="center"/>
    </xf>
    <xf numFmtId="0" fontId="31" fillId="0" borderId="17" xfId="0" applyFont="1" applyBorder="1" applyAlignment="1">
      <alignment horizontal="left" vertical="top" wrapText="1"/>
    </xf>
    <xf numFmtId="0" fontId="31" fillId="0" borderId="27" xfId="0" applyFont="1" applyBorder="1" applyAlignment="1">
      <alignment horizontal="left" vertical="top" wrapText="1"/>
    </xf>
    <xf numFmtId="0" fontId="31" fillId="0" borderId="16" xfId="0" applyFont="1" applyBorder="1" applyAlignment="1">
      <alignment horizontal="left" vertical="top" wrapText="1"/>
    </xf>
    <xf numFmtId="0" fontId="31" fillId="0" borderId="5" xfId="0" applyFont="1" applyBorder="1" applyAlignment="1">
      <alignment horizontal="left" vertical="top" wrapText="1"/>
    </xf>
    <xf numFmtId="0" fontId="31" fillId="0" borderId="15" xfId="0" applyFont="1" applyBorder="1" applyAlignment="1">
      <alignment horizontal="left" vertical="top" wrapText="1"/>
    </xf>
    <xf numFmtId="0" fontId="31" fillId="0" borderId="201" xfId="0" applyFont="1" applyBorder="1" applyAlignment="1">
      <alignment horizontal="left" vertical="top" wrapText="1"/>
    </xf>
    <xf numFmtId="0" fontId="31" fillId="0" borderId="147" xfId="0" applyFont="1" applyBorder="1" applyAlignment="1">
      <alignment horizontal="left" vertical="top" wrapText="1"/>
    </xf>
    <xf numFmtId="0" fontId="31" fillId="0" borderId="202" xfId="0" applyFont="1" applyBorder="1" applyAlignment="1">
      <alignment horizontal="left" vertical="top" wrapText="1"/>
    </xf>
    <xf numFmtId="0" fontId="29" fillId="34" borderId="0" xfId="42" applyFont="1" applyFill="1" applyAlignment="1" applyProtection="1">
      <alignment horizontal="center" vertical="center" shrinkToFit="1"/>
      <protection locked="0"/>
    </xf>
    <xf numFmtId="0" fontId="29" fillId="35" borderId="0" xfId="42" applyFont="1" applyFill="1" applyAlignment="1" applyProtection="1">
      <alignment horizontal="center" vertical="center" shrinkToFit="1"/>
      <protection locked="0"/>
    </xf>
    <xf numFmtId="0" fontId="29" fillId="36" borderId="0" xfId="42" applyFont="1" applyFill="1" applyAlignment="1" applyProtection="1">
      <alignment horizontal="center" vertical="center"/>
      <protection locked="0"/>
    </xf>
    <xf numFmtId="0" fontId="29" fillId="0" borderId="0" xfId="42" applyFont="1" applyAlignment="1">
      <alignment horizontal="center" vertical="center"/>
    </xf>
    <xf numFmtId="0" fontId="28" fillId="34" borderId="6" xfId="42" applyFont="1" applyFill="1" applyBorder="1" applyAlignment="1" applyProtection="1">
      <alignment horizontal="center" vertical="center"/>
      <protection locked="0"/>
    </xf>
    <xf numFmtId="0" fontId="28" fillId="35" borderId="7" xfId="42" applyFont="1" applyFill="1" applyBorder="1" applyAlignment="1" applyProtection="1">
      <alignment horizontal="center" vertical="center"/>
      <protection locked="0"/>
    </xf>
    <xf numFmtId="0" fontId="28" fillId="35" borderId="8" xfId="42" applyFont="1" applyFill="1" applyBorder="1" applyAlignment="1" applyProtection="1">
      <alignment horizontal="center" vertical="center"/>
      <protection locked="0"/>
    </xf>
    <xf numFmtId="0" fontId="32" fillId="0" borderId="62" xfId="42" applyFont="1" applyBorder="1" applyAlignment="1">
      <alignment horizontal="center" vertical="center" wrapText="1"/>
    </xf>
    <xf numFmtId="0" fontId="32" fillId="0" borderId="59" xfId="42" applyFont="1" applyBorder="1" applyAlignment="1">
      <alignment horizontal="center" vertical="center" wrapText="1"/>
    </xf>
    <xf numFmtId="0" fontId="32" fillId="0" borderId="69" xfId="42" applyFont="1" applyBorder="1" applyAlignment="1">
      <alignment horizontal="center" vertical="center" wrapText="1"/>
    </xf>
    <xf numFmtId="0" fontId="32" fillId="0" borderId="66" xfId="42" applyFont="1" applyBorder="1" applyAlignment="1">
      <alignment horizontal="center" vertical="center" wrapText="1"/>
    </xf>
    <xf numFmtId="0" fontId="32" fillId="0" borderId="83" xfId="42" applyFont="1" applyBorder="1" applyAlignment="1">
      <alignment horizontal="center" vertical="center" wrapText="1"/>
    </xf>
    <xf numFmtId="0" fontId="32" fillId="0" borderId="76" xfId="42" applyFont="1" applyBorder="1" applyAlignment="1">
      <alignment horizontal="center" vertical="center" wrapText="1"/>
    </xf>
    <xf numFmtId="0" fontId="32" fillId="0" borderId="57" xfId="42" applyFont="1" applyBorder="1" applyAlignment="1">
      <alignment horizontal="center" vertical="center" wrapText="1"/>
    </xf>
    <xf numFmtId="0" fontId="32" fillId="0" borderId="65" xfId="42" applyFont="1" applyBorder="1" applyAlignment="1">
      <alignment horizontal="center" vertical="center" wrapText="1"/>
    </xf>
    <xf numFmtId="0" fontId="32" fillId="0" borderId="74" xfId="42" applyFont="1" applyBorder="1" applyAlignment="1">
      <alignment horizontal="center" vertical="center" wrapText="1"/>
    </xf>
    <xf numFmtId="0" fontId="28" fillId="0" borderId="57" xfId="42" applyFont="1" applyBorder="1" applyAlignment="1">
      <alignment horizontal="center" vertical="center" wrapText="1"/>
    </xf>
    <xf numFmtId="0" fontId="28" fillId="0" borderId="58" xfId="42" applyFont="1" applyBorder="1" applyAlignment="1">
      <alignment horizontal="center" vertical="center" wrapText="1"/>
    </xf>
    <xf numFmtId="0" fontId="28" fillId="0" borderId="59" xfId="42" applyFont="1" applyBorder="1" applyAlignment="1">
      <alignment horizontal="center" vertical="center" wrapText="1"/>
    </xf>
    <xf numFmtId="0" fontId="28" fillId="0" borderId="65" xfId="42" applyFont="1" applyBorder="1" applyAlignment="1">
      <alignment horizontal="center" vertical="center" wrapText="1"/>
    </xf>
    <xf numFmtId="0" fontId="28" fillId="0" borderId="0" xfId="42" applyFont="1" applyAlignment="1">
      <alignment horizontal="center" vertical="center" wrapText="1"/>
    </xf>
    <xf numFmtId="0" fontId="28" fillId="0" borderId="66" xfId="42" applyFont="1" applyBorder="1" applyAlignment="1">
      <alignment horizontal="center" vertical="center" wrapText="1"/>
    </xf>
    <xf numFmtId="0" fontId="28" fillId="0" borderId="74" xfId="42" applyFont="1" applyBorder="1" applyAlignment="1">
      <alignment horizontal="center" vertical="center" wrapText="1"/>
    </xf>
    <xf numFmtId="0" fontId="28" fillId="0" borderId="75" xfId="42" applyFont="1" applyBorder="1" applyAlignment="1">
      <alignment horizontal="center" vertical="center" wrapText="1"/>
    </xf>
    <xf numFmtId="0" fontId="28" fillId="0" borderId="76" xfId="42" applyFont="1" applyBorder="1" applyAlignment="1">
      <alignment horizontal="center" vertical="center" wrapText="1"/>
    </xf>
    <xf numFmtId="0" fontId="28" fillId="0" borderId="7" xfId="42" applyFont="1" applyBorder="1" applyAlignment="1">
      <alignment horizontal="center" vertical="center"/>
    </xf>
    <xf numFmtId="0" fontId="28" fillId="0" borderId="67" xfId="42" applyFont="1" applyBorder="1" applyAlignment="1">
      <alignment horizontal="center" vertical="center"/>
    </xf>
    <xf numFmtId="0" fontId="28" fillId="0" borderId="68" xfId="42" applyFont="1" applyBorder="1" applyAlignment="1">
      <alignment horizontal="center" vertical="center"/>
    </xf>
    <xf numFmtId="0" fontId="28" fillId="36" borderId="6" xfId="42" applyFont="1" applyFill="1" applyBorder="1" applyAlignment="1" applyProtection="1">
      <alignment horizontal="center" vertical="center"/>
      <protection locked="0"/>
    </xf>
    <xf numFmtId="0" fontId="28" fillId="36" borderId="8" xfId="42" applyFont="1" applyFill="1" applyBorder="1" applyAlignment="1" applyProtection="1">
      <alignment horizontal="center" vertical="center"/>
      <protection locked="0"/>
    </xf>
    <xf numFmtId="0" fontId="28" fillId="33" borderId="6" xfId="42" applyFont="1" applyFill="1" applyBorder="1" applyAlignment="1">
      <alignment horizontal="center" vertical="center"/>
    </xf>
    <xf numFmtId="0" fontId="28" fillId="33" borderId="8" xfId="42" applyFont="1" applyFill="1" applyBorder="1" applyAlignment="1">
      <alignment horizontal="center" vertical="center"/>
    </xf>
    <xf numFmtId="0" fontId="28" fillId="0" borderId="84" xfId="42" applyFont="1" applyBorder="1" applyAlignment="1">
      <alignment horizontal="center" vertical="center"/>
    </xf>
    <xf numFmtId="0" fontId="28" fillId="0" borderId="96" xfId="42" applyFont="1" applyBorder="1" applyAlignment="1">
      <alignment horizontal="center" vertical="center"/>
    </xf>
    <xf numFmtId="0" fontId="28" fillId="34" borderId="63" xfId="42" applyFont="1" applyFill="1" applyBorder="1" applyAlignment="1" applyProtection="1">
      <alignment horizontal="center" vertical="center"/>
      <protection locked="0"/>
    </xf>
    <xf numFmtId="0" fontId="28" fillId="35" borderId="63" xfId="42" applyFont="1" applyFill="1" applyBorder="1" applyAlignment="1" applyProtection="1">
      <alignment horizontal="center" vertical="center"/>
      <protection locked="0"/>
    </xf>
    <xf numFmtId="0" fontId="28" fillId="34" borderId="68" xfId="42" applyFont="1" applyFill="1" applyBorder="1" applyAlignment="1" applyProtection="1">
      <alignment horizontal="center" vertical="center"/>
      <protection locked="0"/>
    </xf>
    <xf numFmtId="0" fontId="28" fillId="35" borderId="67" xfId="42" applyFont="1" applyFill="1" applyBorder="1" applyAlignment="1" applyProtection="1">
      <alignment horizontal="center" vertical="center"/>
      <protection locked="0"/>
    </xf>
    <xf numFmtId="0" fontId="28" fillId="35" borderId="68" xfId="42" applyFont="1" applyFill="1" applyBorder="1" applyAlignment="1" applyProtection="1">
      <alignment horizontal="center" vertical="center"/>
      <protection locked="0"/>
    </xf>
    <xf numFmtId="0" fontId="28" fillId="34" borderId="105" xfId="42" applyFont="1" applyFill="1" applyBorder="1" applyAlignment="1" applyProtection="1">
      <alignment horizontal="center" vertical="center" shrinkToFit="1"/>
      <protection locked="0"/>
    </xf>
    <xf numFmtId="0" fontId="28" fillId="34" borderId="1" xfId="42" applyFont="1" applyFill="1" applyBorder="1" applyAlignment="1" applyProtection="1">
      <alignment horizontal="center" vertical="center" shrinkToFit="1"/>
      <protection locked="0"/>
    </xf>
    <xf numFmtId="0" fontId="28" fillId="34" borderId="65" xfId="42" applyFont="1" applyFill="1" applyBorder="1" applyAlignment="1" applyProtection="1">
      <alignment horizontal="center" vertical="center" shrinkToFit="1"/>
      <protection locked="0"/>
    </xf>
    <xf numFmtId="0" fontId="28" fillId="34" borderId="27" xfId="42" applyFont="1" applyFill="1" applyBorder="1" applyAlignment="1" applyProtection="1">
      <alignment horizontal="center" vertical="center" shrinkToFit="1"/>
      <protection locked="0"/>
    </xf>
    <xf numFmtId="0" fontId="28" fillId="34" borderId="3" xfId="42" applyFont="1" applyFill="1" applyBorder="1" applyAlignment="1" applyProtection="1">
      <alignment horizontal="center" vertical="center" wrapText="1"/>
      <protection locked="0"/>
    </xf>
    <xf numFmtId="0" fontId="28" fillId="34" borderId="1" xfId="42" applyFont="1" applyFill="1" applyBorder="1" applyAlignment="1" applyProtection="1">
      <alignment horizontal="center" vertical="center" wrapText="1"/>
      <protection locked="0"/>
    </xf>
    <xf numFmtId="0" fontId="28" fillId="34" borderId="17" xfId="42" applyFont="1" applyFill="1" applyBorder="1" applyAlignment="1" applyProtection="1">
      <alignment horizontal="center" vertical="center" wrapText="1"/>
      <protection locked="0"/>
    </xf>
    <xf numFmtId="0" fontId="28" fillId="34" borderId="27" xfId="42" applyFont="1" applyFill="1" applyBorder="1" applyAlignment="1" applyProtection="1">
      <alignment horizontal="center" vertical="center" wrapText="1"/>
      <protection locked="0"/>
    </xf>
    <xf numFmtId="0" fontId="28" fillId="34" borderId="55" xfId="42" applyFont="1" applyFill="1" applyBorder="1" applyAlignment="1" applyProtection="1">
      <alignment horizontal="center" vertical="center"/>
      <protection locked="0"/>
    </xf>
    <xf numFmtId="0" fontId="28" fillId="34" borderId="85" xfId="42" applyFont="1" applyFill="1" applyBorder="1" applyAlignment="1" applyProtection="1">
      <alignment horizontal="center" vertical="center"/>
      <protection locked="0"/>
    </xf>
    <xf numFmtId="0" fontId="28" fillId="35" borderId="86" xfId="42" applyFont="1" applyFill="1" applyBorder="1" applyAlignment="1" applyProtection="1">
      <alignment horizontal="center" vertical="center"/>
      <protection locked="0"/>
    </xf>
    <xf numFmtId="0" fontId="28" fillId="35" borderId="87" xfId="42" applyFont="1" applyFill="1" applyBorder="1" applyAlignment="1" applyProtection="1">
      <alignment horizontal="center" vertical="center"/>
      <protection locked="0"/>
    </xf>
    <xf numFmtId="0" fontId="28" fillId="34" borderId="57" xfId="42" applyFont="1" applyFill="1" applyBorder="1" applyAlignment="1" applyProtection="1">
      <alignment horizontal="center" vertical="center" shrinkToFit="1"/>
      <protection locked="0"/>
    </xf>
    <xf numFmtId="0" fontId="28" fillId="34" borderId="60" xfId="42" applyFont="1" applyFill="1" applyBorder="1" applyAlignment="1" applyProtection="1">
      <alignment horizontal="center" vertical="center" shrinkToFit="1"/>
      <protection locked="0"/>
    </xf>
    <xf numFmtId="0" fontId="28" fillId="34" borderId="61" xfId="42" applyFont="1" applyFill="1" applyBorder="1" applyAlignment="1" applyProtection="1">
      <alignment horizontal="center" vertical="center" wrapText="1"/>
      <protection locked="0"/>
    </xf>
    <xf numFmtId="0" fontId="28" fillId="34" borderId="60" xfId="42" applyFont="1" applyFill="1" applyBorder="1" applyAlignment="1" applyProtection="1">
      <alignment horizontal="center" vertical="center" wrapText="1"/>
      <protection locked="0"/>
    </xf>
    <xf numFmtId="0" fontId="28" fillId="34" borderId="61" xfId="42" applyFont="1" applyFill="1" applyBorder="1" applyAlignment="1" applyProtection="1">
      <alignment horizontal="center" vertical="center" shrinkToFit="1"/>
      <protection locked="0"/>
    </xf>
    <xf numFmtId="0" fontId="28" fillId="34" borderId="58" xfId="42" applyFont="1" applyFill="1" applyBorder="1" applyAlignment="1" applyProtection="1">
      <alignment horizontal="center" vertical="center" shrinkToFit="1"/>
      <protection locked="0"/>
    </xf>
    <xf numFmtId="0" fontId="28" fillId="34" borderId="17" xfId="42" applyFont="1" applyFill="1" applyBorder="1" applyAlignment="1" applyProtection="1">
      <alignment horizontal="center" vertical="center" shrinkToFit="1"/>
      <protection locked="0"/>
    </xf>
    <xf numFmtId="0" fontId="28" fillId="34" borderId="0" xfId="42" applyFont="1" applyFill="1" applyAlignment="1" applyProtection="1">
      <alignment horizontal="center" vertical="center" shrinkToFit="1"/>
      <protection locked="0"/>
    </xf>
    <xf numFmtId="0" fontId="28" fillId="36" borderId="88" xfId="42" applyFont="1" applyFill="1" applyBorder="1" applyAlignment="1" applyProtection="1">
      <alignment horizontal="center" vertical="center" shrinkToFit="1"/>
      <protection locked="0"/>
    </xf>
    <xf numFmtId="0" fontId="28" fillId="36" borderId="86" xfId="42" applyFont="1" applyFill="1" applyBorder="1" applyAlignment="1" applyProtection="1">
      <alignment horizontal="center" vertical="center" shrinkToFit="1"/>
      <protection locked="0"/>
    </xf>
    <xf numFmtId="0" fontId="28" fillId="36" borderId="89" xfId="42" applyFont="1" applyFill="1" applyBorder="1" applyAlignment="1" applyProtection="1">
      <alignment horizontal="center" vertical="center" shrinkToFit="1"/>
      <protection locked="0"/>
    </xf>
    <xf numFmtId="0" fontId="28" fillId="36" borderId="6" xfId="42" applyFont="1" applyFill="1" applyBorder="1" applyAlignment="1" applyProtection="1">
      <alignment horizontal="center" vertical="center" shrinkToFit="1"/>
      <protection locked="0"/>
    </xf>
    <xf numFmtId="0" fontId="28" fillId="36" borderId="7" xfId="42" applyFont="1" applyFill="1" applyBorder="1" applyAlignment="1" applyProtection="1">
      <alignment horizontal="center" vertical="center" shrinkToFit="1"/>
      <protection locked="0"/>
    </xf>
    <xf numFmtId="0" fontId="28" fillId="36" borderId="8" xfId="42" applyFont="1" applyFill="1" applyBorder="1" applyAlignment="1" applyProtection="1">
      <alignment horizontal="center" vertical="center" shrinkToFit="1"/>
      <protection locked="0"/>
    </xf>
    <xf numFmtId="0" fontId="28" fillId="0" borderId="61" xfId="42" applyFont="1" applyBorder="1" applyAlignment="1">
      <alignment horizontal="center" vertical="center" wrapText="1"/>
    </xf>
    <xf numFmtId="0" fontId="28" fillId="0" borderId="60" xfId="42" applyFont="1" applyBorder="1" applyAlignment="1">
      <alignment horizontal="center" vertical="center" wrapText="1"/>
    </xf>
    <xf numFmtId="0" fontId="28" fillId="0" borderId="17" xfId="42" applyFont="1" applyBorder="1" applyAlignment="1">
      <alignment horizontal="center" vertical="center" wrapText="1"/>
    </xf>
    <xf numFmtId="0" fontId="28" fillId="0" borderId="27" xfId="42" applyFont="1" applyBorder="1" applyAlignment="1">
      <alignment horizontal="center" vertical="center" wrapText="1"/>
    </xf>
    <xf numFmtId="0" fontId="28" fillId="0" borderId="78" xfId="42" applyFont="1" applyBorder="1" applyAlignment="1">
      <alignment horizontal="center" vertical="center" wrapText="1"/>
    </xf>
    <xf numFmtId="0" fontId="28" fillId="0" borderId="77" xfId="42" applyFont="1" applyBorder="1" applyAlignment="1">
      <alignment horizontal="center" vertical="center" wrapText="1"/>
    </xf>
    <xf numFmtId="0" fontId="28" fillId="0" borderId="58" xfId="42" quotePrefix="1" applyFont="1" applyBorder="1" applyAlignment="1">
      <alignment horizontal="center" vertical="center"/>
    </xf>
    <xf numFmtId="0" fontId="28" fillId="0" borderId="58" xfId="42" applyFont="1" applyBorder="1" applyAlignment="1">
      <alignment horizontal="center" vertical="center"/>
    </xf>
    <xf numFmtId="0" fontId="28" fillId="0" borderId="55" xfId="42" applyFont="1" applyBorder="1" applyAlignment="1">
      <alignment horizontal="center" vertical="center"/>
    </xf>
    <xf numFmtId="0" fontId="28" fillId="0" borderId="63" xfId="42" applyFont="1" applyBorder="1" applyAlignment="1">
      <alignment horizontal="center" vertical="center"/>
    </xf>
    <xf numFmtId="0" fontId="28" fillId="0" borderId="72" xfId="42" applyFont="1" applyBorder="1" applyAlignment="1">
      <alignment horizontal="center" vertical="center"/>
    </xf>
    <xf numFmtId="0" fontId="4" fillId="0" borderId="56" xfId="42" applyFont="1" applyBorder="1" applyAlignment="1">
      <alignment horizontal="center" vertical="center" wrapText="1"/>
    </xf>
    <xf numFmtId="0" fontId="4" fillId="0" borderId="64" xfId="42" applyFont="1" applyBorder="1" applyAlignment="1">
      <alignment horizontal="center" vertical="center" wrapText="1"/>
    </xf>
    <xf numFmtId="0" fontId="4" fillId="0" borderId="73" xfId="42" applyFont="1" applyBorder="1" applyAlignment="1">
      <alignment horizontal="center" vertical="center" wrapText="1"/>
    </xf>
    <xf numFmtId="0" fontId="28" fillId="0" borderId="59" xfId="42" applyFont="1" applyBorder="1" applyAlignment="1">
      <alignment horizontal="center" vertical="center"/>
    </xf>
    <xf numFmtId="0" fontId="28" fillId="0" borderId="65" xfId="42" applyFont="1" applyBorder="1" applyAlignment="1">
      <alignment horizontal="center" vertical="center"/>
    </xf>
    <xf numFmtId="0" fontId="28" fillId="0" borderId="0" xfId="42" applyFont="1" applyAlignment="1">
      <alignment horizontal="center" vertical="center"/>
    </xf>
    <xf numFmtId="0" fontId="28" fillId="0" borderId="66" xfId="42" applyFont="1" applyBorder="1" applyAlignment="1">
      <alignment horizontal="center" vertical="center"/>
    </xf>
    <xf numFmtId="0" fontId="28" fillId="0" borderId="74" xfId="42" applyFont="1" applyBorder="1" applyAlignment="1">
      <alignment horizontal="center" vertical="center"/>
    </xf>
    <xf numFmtId="0" fontId="28" fillId="0" borderId="75" xfId="42" applyFont="1" applyBorder="1" applyAlignment="1">
      <alignment horizontal="center" vertical="center"/>
    </xf>
    <xf numFmtId="0" fontId="28" fillId="0" borderId="76" xfId="42" applyFont="1" applyBorder="1" applyAlignment="1">
      <alignment horizontal="center" vertical="center"/>
    </xf>
    <xf numFmtId="0" fontId="31" fillId="0" borderId="61" xfId="42" applyFont="1" applyBorder="1" applyAlignment="1">
      <alignment horizontal="center" vertical="center" wrapText="1"/>
    </xf>
    <xf numFmtId="0" fontId="31" fillId="0" borderId="60" xfId="42" applyFont="1" applyBorder="1" applyAlignment="1">
      <alignment horizontal="center" vertical="center" wrapText="1"/>
    </xf>
    <xf numFmtId="0" fontId="31" fillId="0" borderId="17" xfId="42" applyFont="1" applyBorder="1" applyAlignment="1">
      <alignment horizontal="center" vertical="center" wrapText="1"/>
    </xf>
    <xf numFmtId="0" fontId="31" fillId="0" borderId="27" xfId="42" applyFont="1" applyBorder="1" applyAlignment="1">
      <alignment horizontal="center" vertical="center" wrapText="1"/>
    </xf>
    <xf numFmtId="0" fontId="31" fillId="0" borderId="78" xfId="42" applyFont="1" applyBorder="1" applyAlignment="1">
      <alignment horizontal="center" vertical="center" wrapText="1"/>
    </xf>
    <xf numFmtId="0" fontId="31" fillId="0" borderId="77" xfId="42" applyFont="1" applyBorder="1" applyAlignment="1">
      <alignment horizontal="center" vertical="center" wrapText="1"/>
    </xf>
    <xf numFmtId="0" fontId="28" fillId="34" borderId="3" xfId="42" applyFont="1" applyFill="1" applyBorder="1" applyAlignment="1" applyProtection="1">
      <alignment horizontal="center" vertical="center" shrinkToFit="1"/>
      <protection locked="0"/>
    </xf>
    <xf numFmtId="0" fontId="28" fillId="34" borderId="4" xfId="42" applyFont="1" applyFill="1" applyBorder="1" applyAlignment="1" applyProtection="1">
      <alignment horizontal="center" vertical="center" shrinkToFit="1"/>
      <protection locked="0"/>
    </xf>
    <xf numFmtId="0" fontId="28" fillId="0" borderId="111" xfId="42" applyFont="1" applyBorder="1" applyAlignment="1">
      <alignment horizontal="center" vertical="center" wrapText="1"/>
    </xf>
    <xf numFmtId="0" fontId="28" fillId="0" borderId="112" xfId="42" applyFont="1" applyBorder="1" applyAlignment="1">
      <alignment horizontal="center" vertical="center" wrapText="1"/>
    </xf>
    <xf numFmtId="1" fontId="28" fillId="0" borderId="113" xfId="42" applyNumberFormat="1" applyFont="1" applyBorder="1" applyAlignment="1">
      <alignment horizontal="center" vertical="center" wrapText="1"/>
    </xf>
    <xf numFmtId="1" fontId="28" fillId="0" borderId="112" xfId="42" applyNumberFormat="1" applyFont="1" applyBorder="1" applyAlignment="1">
      <alignment horizontal="center" vertical="center" wrapText="1"/>
    </xf>
    <xf numFmtId="0" fontId="28" fillId="36" borderId="105" xfId="42" applyFont="1" applyFill="1" applyBorder="1" applyAlignment="1" applyProtection="1">
      <alignment horizontal="left" vertical="center" wrapText="1"/>
      <protection locked="0"/>
    </xf>
    <xf numFmtId="0" fontId="28" fillId="36" borderId="4" xfId="42" applyFont="1" applyFill="1" applyBorder="1" applyAlignment="1" applyProtection="1">
      <alignment horizontal="left" vertical="center" wrapText="1"/>
      <protection locked="0"/>
    </xf>
    <xf numFmtId="0" fontId="28" fillId="36" borderId="106" xfId="42" applyFont="1" applyFill="1" applyBorder="1" applyAlignment="1" applyProtection="1">
      <alignment horizontal="left" vertical="center" wrapText="1"/>
      <protection locked="0"/>
    </xf>
    <xf numFmtId="0" fontId="28" fillId="36" borderId="65" xfId="42" applyFont="1" applyFill="1" applyBorder="1" applyAlignment="1" applyProtection="1">
      <alignment horizontal="left" vertical="center" wrapText="1"/>
      <protection locked="0"/>
    </xf>
    <xf numFmtId="0" fontId="28" fillId="36" borderId="0" xfId="42" applyFont="1" applyFill="1" applyAlignment="1" applyProtection="1">
      <alignment horizontal="left" vertical="center" wrapText="1"/>
      <protection locked="0"/>
    </xf>
    <xf numFmtId="0" fontId="28" fillId="36" borderId="66" xfId="42" applyFont="1" applyFill="1" applyBorder="1" applyAlignment="1" applyProtection="1">
      <alignment horizontal="left" vertical="center" wrapText="1"/>
      <protection locked="0"/>
    </xf>
    <xf numFmtId="177" fontId="28" fillId="0" borderId="103" xfId="42" applyNumberFormat="1" applyFont="1" applyBorder="1" applyAlignment="1">
      <alignment horizontal="center" vertical="center" wrapText="1"/>
    </xf>
    <xf numFmtId="177" fontId="28" fillId="0" borderId="99" xfId="42" applyNumberFormat="1" applyFont="1" applyBorder="1" applyAlignment="1">
      <alignment horizontal="center" vertical="center" wrapText="1"/>
    </xf>
    <xf numFmtId="177" fontId="28" fillId="0" borderId="104" xfId="42" applyNumberFormat="1" applyFont="1" applyBorder="1" applyAlignment="1">
      <alignment horizontal="center" vertical="center" wrapText="1"/>
    </xf>
    <xf numFmtId="0" fontId="28" fillId="0" borderId="93" xfId="42" applyFont="1" applyBorder="1" applyAlignment="1">
      <alignment horizontal="center" vertical="center" wrapText="1"/>
    </xf>
    <xf numFmtId="0" fontId="28" fillId="0" borderId="94" xfId="42" applyFont="1" applyBorder="1" applyAlignment="1">
      <alignment horizontal="center" vertical="center" wrapText="1"/>
    </xf>
    <xf numFmtId="1" fontId="28" fillId="0" borderId="95" xfId="42" applyNumberFormat="1" applyFont="1" applyBorder="1" applyAlignment="1">
      <alignment horizontal="center" vertical="center" wrapText="1"/>
    </xf>
    <xf numFmtId="1" fontId="28" fillId="0" borderId="94" xfId="42" applyNumberFormat="1" applyFont="1" applyBorder="1" applyAlignment="1">
      <alignment horizontal="center" vertical="center" wrapText="1"/>
    </xf>
    <xf numFmtId="0" fontId="28" fillId="36" borderId="57" xfId="42" applyFont="1" applyFill="1" applyBorder="1" applyAlignment="1" applyProtection="1">
      <alignment horizontal="left" vertical="center" wrapText="1"/>
      <protection locked="0"/>
    </xf>
    <xf numFmtId="0" fontId="28" fillId="36" borderId="58" xfId="42" applyFont="1" applyFill="1" applyBorder="1" applyAlignment="1" applyProtection="1">
      <alignment horizontal="left" vertical="center" wrapText="1"/>
      <protection locked="0"/>
    </xf>
    <xf numFmtId="0" fontId="28" fillId="36" borderId="59" xfId="42" applyFont="1" applyFill="1" applyBorder="1" applyAlignment="1" applyProtection="1">
      <alignment horizontal="left" vertical="center" wrapText="1"/>
      <protection locked="0"/>
    </xf>
    <xf numFmtId="0" fontId="28" fillId="36" borderId="117" xfId="42" applyFont="1" applyFill="1" applyBorder="1" applyAlignment="1" applyProtection="1">
      <alignment horizontal="left" vertical="center" wrapText="1"/>
      <protection locked="0"/>
    </xf>
    <xf numFmtId="0" fontId="28" fillId="36" borderId="5" xfId="42" applyFont="1" applyFill="1" applyBorder="1" applyAlignment="1" applyProtection="1">
      <alignment horizontal="left" vertical="center" wrapText="1"/>
      <protection locked="0"/>
    </xf>
    <xf numFmtId="0" fontId="28" fillId="36" borderId="120" xfId="42" applyFont="1" applyFill="1" applyBorder="1" applyAlignment="1" applyProtection="1">
      <alignment horizontal="left" vertical="center" wrapText="1"/>
      <protection locked="0"/>
    </xf>
    <xf numFmtId="177" fontId="28" fillId="0" borderId="118" xfId="42" applyNumberFormat="1" applyFont="1" applyBorder="1" applyAlignment="1">
      <alignment horizontal="center" vertical="center" wrapText="1"/>
    </xf>
    <xf numFmtId="177" fontId="28" fillId="0" borderId="116" xfId="42" applyNumberFormat="1" applyFont="1" applyBorder="1" applyAlignment="1">
      <alignment horizontal="center" vertical="center" wrapText="1"/>
    </xf>
    <xf numFmtId="177" fontId="28" fillId="0" borderId="119" xfId="42" applyNumberFormat="1" applyFont="1" applyBorder="1" applyAlignment="1">
      <alignment horizontal="center" vertical="center" wrapText="1"/>
    </xf>
    <xf numFmtId="0" fontId="28" fillId="34" borderId="117" xfId="42" applyFont="1" applyFill="1" applyBorder="1" applyAlignment="1" applyProtection="1">
      <alignment horizontal="center" vertical="center" shrinkToFit="1"/>
      <protection locked="0"/>
    </xf>
    <xf numFmtId="0" fontId="28" fillId="34" borderId="15" xfId="42" applyFont="1" applyFill="1" applyBorder="1" applyAlignment="1" applyProtection="1">
      <alignment horizontal="center" vertical="center" shrinkToFit="1"/>
      <protection locked="0"/>
    </xf>
    <xf numFmtId="0" fontId="28" fillId="34" borderId="16" xfId="42" applyFont="1" applyFill="1" applyBorder="1" applyAlignment="1" applyProtection="1">
      <alignment horizontal="center" vertical="center" wrapText="1"/>
      <protection locked="0"/>
    </xf>
    <xf numFmtId="0" fontId="28" fillId="34" borderId="15" xfId="42" applyFont="1" applyFill="1" applyBorder="1" applyAlignment="1" applyProtection="1">
      <alignment horizontal="center" vertical="center" wrapText="1"/>
      <protection locked="0"/>
    </xf>
    <xf numFmtId="0" fontId="28" fillId="34" borderId="16" xfId="42" applyFont="1" applyFill="1" applyBorder="1" applyAlignment="1" applyProtection="1">
      <alignment horizontal="center" vertical="center" shrinkToFit="1"/>
      <protection locked="0"/>
    </xf>
    <xf numFmtId="0" fontId="28" fillId="34" borderId="5" xfId="42" applyFont="1" applyFill="1" applyBorder="1" applyAlignment="1" applyProtection="1">
      <alignment horizontal="center" vertical="center" shrinkToFit="1"/>
      <protection locked="0"/>
    </xf>
    <xf numFmtId="0" fontId="28" fillId="0" borderId="73" xfId="42" applyFont="1" applyBorder="1" applyAlignment="1">
      <alignment horizontal="center" vertical="center"/>
    </xf>
    <xf numFmtId="0" fontId="28" fillId="35" borderId="72" xfId="42" applyFont="1" applyFill="1" applyBorder="1" applyAlignment="1" applyProtection="1">
      <alignment horizontal="center" vertical="center"/>
      <protection locked="0"/>
    </xf>
    <xf numFmtId="0" fontId="28" fillId="35" borderId="124" xfId="42" applyFont="1" applyFill="1" applyBorder="1" applyAlignment="1" applyProtection="1">
      <alignment horizontal="center" vertical="center"/>
      <protection locked="0"/>
    </xf>
    <xf numFmtId="0" fontId="28" fillId="35" borderId="125" xfId="42" applyFont="1" applyFill="1" applyBorder="1" applyAlignment="1" applyProtection="1">
      <alignment horizontal="center" vertical="center"/>
      <protection locked="0"/>
    </xf>
    <xf numFmtId="0" fontId="28" fillId="35" borderId="126" xfId="42" applyFont="1" applyFill="1" applyBorder="1" applyAlignment="1" applyProtection="1">
      <alignment horizontal="center" vertical="center"/>
      <protection locked="0"/>
    </xf>
    <xf numFmtId="0" fontId="28" fillId="34" borderId="74" xfId="42" applyFont="1" applyFill="1" applyBorder="1" applyAlignment="1" applyProtection="1">
      <alignment horizontal="center" vertical="center" shrinkToFit="1"/>
      <protection locked="0"/>
    </xf>
    <xf numFmtId="0" fontId="28" fillId="34" borderId="77" xfId="42" applyFont="1" applyFill="1" applyBorder="1" applyAlignment="1" applyProtection="1">
      <alignment horizontal="center" vertical="center" shrinkToFit="1"/>
      <protection locked="0"/>
    </xf>
    <xf numFmtId="0" fontId="28" fillId="34" borderId="78" xfId="42" applyFont="1" applyFill="1" applyBorder="1" applyAlignment="1" applyProtection="1">
      <alignment horizontal="center" vertical="center" wrapText="1"/>
      <protection locked="0"/>
    </xf>
    <xf numFmtId="0" fontId="28" fillId="34" borderId="77" xfId="42" applyFont="1" applyFill="1" applyBorder="1" applyAlignment="1" applyProtection="1">
      <alignment horizontal="center" vertical="center" wrapText="1"/>
      <protection locked="0"/>
    </xf>
    <xf numFmtId="0" fontId="28" fillId="34" borderId="78" xfId="42" applyFont="1" applyFill="1" applyBorder="1" applyAlignment="1" applyProtection="1">
      <alignment horizontal="center" vertical="center" shrinkToFit="1"/>
      <protection locked="0"/>
    </xf>
    <xf numFmtId="0" fontId="28" fillId="34" borderId="75" xfId="42" applyFont="1" applyFill="1" applyBorder="1" applyAlignment="1" applyProtection="1">
      <alignment horizontal="center" vertical="center" shrinkToFit="1"/>
      <protection locked="0"/>
    </xf>
    <xf numFmtId="179" fontId="31" fillId="33" borderId="2" xfId="42" applyNumberFormat="1" applyFont="1" applyFill="1" applyBorder="1" applyAlignment="1">
      <alignment horizontal="center" vertical="center"/>
    </xf>
    <xf numFmtId="178" fontId="31" fillId="0" borderId="2" xfId="43" applyNumberFormat="1" applyFont="1" applyFill="1" applyBorder="1" applyAlignment="1">
      <alignment horizontal="right" vertical="center"/>
    </xf>
    <xf numFmtId="178" fontId="31" fillId="36" borderId="2" xfId="42" applyNumberFormat="1" applyFont="1" applyFill="1" applyBorder="1" applyAlignment="1" applyProtection="1">
      <alignment horizontal="right" vertical="center"/>
      <protection locked="0"/>
    </xf>
    <xf numFmtId="0" fontId="28" fillId="36" borderId="127" xfId="42" applyFont="1" applyFill="1" applyBorder="1" applyAlignment="1" applyProtection="1">
      <alignment horizontal="center" vertical="center" shrinkToFit="1"/>
      <protection locked="0"/>
    </xf>
    <xf numFmtId="0" fontId="28" fillId="36" borderId="125" xfId="42" applyFont="1" applyFill="1" applyBorder="1" applyAlignment="1" applyProtection="1">
      <alignment horizontal="center" vertical="center" shrinkToFit="1"/>
      <protection locked="0"/>
    </xf>
    <xf numFmtId="0" fontId="28" fillId="36" borderId="79" xfId="42" applyFont="1" applyFill="1" applyBorder="1" applyAlignment="1" applyProtection="1">
      <alignment horizontal="center" vertical="center" shrinkToFit="1"/>
      <protection locked="0"/>
    </xf>
    <xf numFmtId="0" fontId="28" fillId="36" borderId="74" xfId="42" applyFont="1" applyFill="1" applyBorder="1" applyAlignment="1" applyProtection="1">
      <alignment horizontal="left" vertical="center" wrapText="1"/>
      <protection locked="0"/>
    </xf>
    <xf numFmtId="0" fontId="28" fillId="36" borderId="75" xfId="42" applyFont="1" applyFill="1" applyBorder="1" applyAlignment="1" applyProtection="1">
      <alignment horizontal="left" vertical="center" wrapText="1"/>
      <protection locked="0"/>
    </xf>
    <xf numFmtId="0" fontId="28" fillId="36" borderId="76" xfId="42" applyFont="1" applyFill="1" applyBorder="1" applyAlignment="1" applyProtection="1">
      <alignment horizontal="left" vertical="center" wrapText="1"/>
      <protection locked="0"/>
    </xf>
    <xf numFmtId="177" fontId="28" fillId="0" borderId="135" xfId="42" applyNumberFormat="1" applyFont="1" applyBorder="1" applyAlignment="1">
      <alignment horizontal="center" vertical="center" wrapText="1"/>
    </xf>
    <xf numFmtId="177" fontId="28" fillId="0" borderId="130" xfId="42" applyNumberFormat="1" applyFont="1" applyBorder="1" applyAlignment="1">
      <alignment horizontal="center" vertical="center" wrapText="1"/>
    </xf>
    <xf numFmtId="177" fontId="28" fillId="0" borderId="136" xfId="42" applyNumberFormat="1" applyFont="1" applyBorder="1" applyAlignment="1">
      <alignment horizontal="center" vertical="center" wrapText="1"/>
    </xf>
    <xf numFmtId="0" fontId="31" fillId="0" borderId="5" xfId="42" applyFont="1" applyBorder="1" applyAlignment="1">
      <alignment horizontal="center" vertical="center"/>
    </xf>
    <xf numFmtId="0" fontId="32" fillId="33" borderId="0" xfId="42" applyFont="1" applyFill="1" applyAlignment="1" applyProtection="1">
      <alignment horizontal="left" vertical="center" wrapText="1"/>
      <protection locked="0"/>
    </xf>
    <xf numFmtId="178" fontId="31" fillId="36" borderId="6" xfId="42" applyNumberFormat="1" applyFont="1" applyFill="1" applyBorder="1" applyAlignment="1" applyProtection="1">
      <alignment horizontal="right" vertical="center"/>
      <protection locked="0"/>
    </xf>
    <xf numFmtId="178" fontId="31" fillId="36" borderId="8" xfId="42" applyNumberFormat="1" applyFont="1" applyFill="1" applyBorder="1" applyAlignment="1" applyProtection="1">
      <alignment horizontal="right" vertical="center"/>
      <protection locked="0"/>
    </xf>
    <xf numFmtId="179" fontId="31" fillId="0" borderId="2" xfId="42" applyNumberFormat="1" applyFont="1" applyBorder="1" applyAlignment="1">
      <alignment horizontal="center" vertical="center"/>
    </xf>
    <xf numFmtId="0" fontId="31" fillId="0" borderId="2" xfId="42" applyFont="1" applyBorder="1" applyAlignment="1">
      <alignment horizontal="center" vertical="center"/>
    </xf>
    <xf numFmtId="0" fontId="31" fillId="0" borderId="0" xfId="42" applyFont="1" applyAlignment="1">
      <alignment horizontal="center" vertical="center"/>
    </xf>
    <xf numFmtId="0" fontId="32" fillId="0" borderId="0" xfId="42" applyFont="1" applyAlignment="1">
      <alignment horizontal="center" vertical="center" wrapText="1"/>
    </xf>
    <xf numFmtId="0" fontId="32" fillId="33" borderId="0" xfId="42" applyFont="1" applyFill="1" applyAlignment="1" applyProtection="1">
      <alignment horizontal="center" vertical="center" wrapText="1"/>
      <protection locked="0"/>
    </xf>
    <xf numFmtId="0" fontId="32" fillId="0" borderId="0" xfId="42" applyFont="1" applyAlignment="1">
      <alignment horizontal="center" vertical="center"/>
    </xf>
    <xf numFmtId="178" fontId="31" fillId="0" borderId="2" xfId="42" applyNumberFormat="1" applyFont="1" applyBorder="1" applyAlignment="1">
      <alignment horizontal="right" vertical="center"/>
    </xf>
    <xf numFmtId="178" fontId="31" fillId="36" borderId="2" xfId="43" applyNumberFormat="1" applyFont="1" applyFill="1" applyBorder="1" applyAlignment="1" applyProtection="1">
      <alignment horizontal="right" vertical="center"/>
      <protection locked="0"/>
    </xf>
    <xf numFmtId="178" fontId="31" fillId="0" borderId="6" xfId="42" applyNumberFormat="1" applyFont="1" applyBorder="1" applyAlignment="1">
      <alignment horizontal="center" vertical="center"/>
    </xf>
    <xf numFmtId="178" fontId="31" fillId="0" borderId="8" xfId="42" applyNumberFormat="1" applyFont="1" applyBorder="1" applyAlignment="1">
      <alignment horizontal="center" vertical="center"/>
    </xf>
    <xf numFmtId="178" fontId="31" fillId="0" borderId="6" xfId="42" applyNumberFormat="1" applyFont="1" applyBorder="1" applyAlignment="1">
      <alignment horizontal="right" vertical="center"/>
    </xf>
    <xf numFmtId="178" fontId="31" fillId="0" borderId="8" xfId="42" applyNumberFormat="1" applyFont="1" applyBorder="1" applyAlignment="1">
      <alignment horizontal="right" vertical="center"/>
    </xf>
    <xf numFmtId="176" fontId="31" fillId="0" borderId="2" xfId="42" applyNumberFormat="1" applyFont="1" applyBorder="1" applyAlignment="1">
      <alignment horizontal="center" vertical="center"/>
    </xf>
    <xf numFmtId="0" fontId="31" fillId="33" borderId="2" xfId="42" applyFont="1" applyFill="1" applyBorder="1" applyAlignment="1">
      <alignment horizontal="center" vertical="center"/>
    </xf>
    <xf numFmtId="176" fontId="31" fillId="33" borderId="2" xfId="42" applyNumberFormat="1" applyFont="1" applyFill="1" applyBorder="1" applyAlignment="1">
      <alignment horizontal="center" vertical="center"/>
    </xf>
    <xf numFmtId="178" fontId="31" fillId="0" borderId="2" xfId="42" applyNumberFormat="1" applyFont="1" applyBorder="1" applyAlignment="1">
      <alignment horizontal="center" vertical="center"/>
    </xf>
    <xf numFmtId="0" fontId="31" fillId="36" borderId="6" xfId="42" applyFont="1" applyFill="1" applyBorder="1" applyAlignment="1" applyProtection="1">
      <alignment horizontal="center" vertical="center"/>
      <protection locked="0"/>
    </xf>
    <xf numFmtId="0" fontId="31" fillId="36" borderId="8" xfId="42" applyFont="1" applyFill="1" applyBorder="1" applyAlignment="1" applyProtection="1">
      <alignment horizontal="center" vertical="center"/>
      <protection locked="0"/>
    </xf>
    <xf numFmtId="0" fontId="31" fillId="33" borderId="6" xfId="42" applyFont="1" applyFill="1" applyBorder="1" applyAlignment="1">
      <alignment horizontal="center" vertical="center"/>
    </xf>
    <xf numFmtId="0" fontId="31" fillId="33" borderId="8" xfId="42" applyFont="1" applyFill="1" applyBorder="1" applyAlignment="1">
      <alignment horizontal="center" vertical="center"/>
    </xf>
    <xf numFmtId="0" fontId="35" fillId="33" borderId="2" xfId="42" applyFont="1" applyFill="1" applyBorder="1" applyAlignment="1">
      <alignment horizontal="center" vertical="center"/>
    </xf>
    <xf numFmtId="0" fontId="32" fillId="33" borderId="0" xfId="42" applyFont="1" applyFill="1" applyAlignment="1">
      <alignment horizontal="left" vertical="center" indent="1"/>
    </xf>
    <xf numFmtId="0" fontId="1" fillId="33" borderId="56" xfId="42" applyFill="1" applyBorder="1" applyAlignment="1">
      <alignment horizontal="center" vertical="center"/>
    </xf>
    <xf numFmtId="0" fontId="1" fillId="33" borderId="64" xfId="42" applyFill="1" applyBorder="1" applyAlignment="1">
      <alignment horizontal="center" vertical="center"/>
    </xf>
    <xf numFmtId="0" fontId="1" fillId="33" borderId="73" xfId="42" applyFill="1" applyBorder="1" applyAlignment="1">
      <alignment horizontal="center"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3" fillId="0" borderId="0" xfId="0" applyFont="1" applyAlignment="1">
      <alignment horizontal="center" vertical="center" wrapText="1"/>
    </xf>
    <xf numFmtId="0" fontId="47" fillId="0" borderId="2" xfId="0" applyFont="1" applyBorder="1" applyAlignment="1">
      <alignment horizontal="center" vertical="center"/>
    </xf>
    <xf numFmtId="0" fontId="47" fillId="0" borderId="6" xfId="0" applyFont="1" applyBorder="1" applyAlignment="1">
      <alignment horizontal="left" vertical="center"/>
    </xf>
    <xf numFmtId="0" fontId="47" fillId="0" borderId="7" xfId="0" applyFont="1" applyBorder="1" applyAlignment="1">
      <alignment horizontal="left" vertical="center"/>
    </xf>
    <xf numFmtId="0" fontId="47" fillId="0" borderId="8" xfId="0" applyFont="1" applyBorder="1" applyAlignment="1">
      <alignment horizontal="left" vertical="center"/>
    </xf>
    <xf numFmtId="0" fontId="47" fillId="0" borderId="8" xfId="0" applyFont="1" applyBorder="1" applyAlignment="1">
      <alignment horizontal="center" vertical="center"/>
    </xf>
    <xf numFmtId="0" fontId="48" fillId="0" borderId="0" xfId="0" applyFont="1" applyAlignment="1">
      <alignment horizontal="left" vertical="center" wrapText="1"/>
    </xf>
    <xf numFmtId="0" fontId="48" fillId="0" borderId="6" xfId="0" applyFont="1" applyBorder="1" applyAlignment="1">
      <alignment horizontal="left" vertical="center" wrapText="1" indent="1"/>
    </xf>
    <xf numFmtId="0" fontId="48" fillId="0" borderId="7" xfId="0" applyFont="1" applyBorder="1" applyAlignment="1">
      <alignment horizontal="left" vertical="center" wrapText="1" indent="1"/>
    </xf>
    <xf numFmtId="0" fontId="48" fillId="0" borderId="8" xfId="0" applyFont="1" applyBorder="1" applyAlignment="1">
      <alignment horizontal="left" vertical="center" wrapText="1" indent="1"/>
    </xf>
    <xf numFmtId="0" fontId="47" fillId="0" borderId="0" xfId="0" applyFont="1" applyAlignment="1">
      <alignment horizontal="left" vertical="center" wrapText="1"/>
    </xf>
    <xf numFmtId="0" fontId="48" fillId="0" borderId="6" xfId="0" applyFont="1" applyBorder="1" applyAlignment="1">
      <alignment horizontal="center" vertical="center"/>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7" xfId="0" applyFont="1" applyBorder="1" applyAlignment="1">
      <alignment horizontal="center" vertical="center" wrapText="1"/>
    </xf>
    <xf numFmtId="0" fontId="47" fillId="0" borderId="17" xfId="0" applyFont="1" applyBorder="1" applyAlignment="1">
      <alignment horizontal="left" vertical="center" wrapText="1"/>
    </xf>
    <xf numFmtId="0" fontId="47" fillId="0" borderId="27" xfId="0" applyFont="1" applyBorder="1" applyAlignment="1">
      <alignment horizontal="left"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7" xfId="0" applyFont="1" applyBorder="1" applyAlignment="1">
      <alignment horizontal="left" vertical="center" wrapText="1"/>
    </xf>
    <xf numFmtId="0" fontId="4" fillId="0" borderId="6"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49" fillId="0" borderId="0" xfId="0" applyFont="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center" vertical="center" wrapText="1"/>
    </xf>
    <xf numFmtId="0" fontId="3" fillId="0" borderId="15" xfId="0" applyFont="1" applyBorder="1" applyAlignment="1">
      <alignment horizontal="left" vertical="center" wrapText="1"/>
    </xf>
    <xf numFmtId="0" fontId="4" fillId="0" borderId="2" xfId="0" applyFont="1" applyBorder="1" applyAlignment="1">
      <alignment horizontal="center" vertical="center"/>
    </xf>
    <xf numFmtId="0" fontId="4" fillId="0" borderId="6" xfId="0" applyFont="1" applyBorder="1" applyAlignment="1">
      <alignment horizontal="left" vertical="center" wrapText="1"/>
    </xf>
    <xf numFmtId="0" fontId="4" fillId="0" borderId="0" xfId="0" applyFont="1" applyAlignment="1">
      <alignment horizontal="left" wrapText="1"/>
    </xf>
    <xf numFmtId="0" fontId="4" fillId="0" borderId="27"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6" fillId="0" borderId="0" xfId="0" applyFont="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57" fillId="0" borderId="0" xfId="0" applyFont="1" applyAlignment="1">
      <alignment horizontal="left" vertical="top" wrapText="1"/>
    </xf>
    <xf numFmtId="0" fontId="57" fillId="0" borderId="27" xfId="0" applyFont="1" applyBorder="1" applyAlignment="1">
      <alignment horizontal="left" vertical="top" wrapText="1"/>
    </xf>
    <xf numFmtId="0" fontId="6" fillId="0" borderId="0" xfId="0" applyFont="1" applyAlignment="1">
      <alignment horizontal="center" vertical="center" shrinkToFit="1"/>
    </xf>
    <xf numFmtId="0" fontId="6" fillId="0" borderId="0" xfId="0" applyFont="1" applyAlignment="1">
      <alignment horizontal="left" vertical="center"/>
    </xf>
    <xf numFmtId="0" fontId="6" fillId="0" borderId="27" xfId="0" applyFont="1" applyBorder="1" applyAlignment="1">
      <alignment horizontal="left" vertical="center"/>
    </xf>
    <xf numFmtId="0" fontId="54" fillId="0" borderId="0" xfId="0" applyFont="1" applyAlignment="1">
      <alignment horizontal="left" vertical="center" wrapText="1"/>
    </xf>
    <xf numFmtId="0" fontId="54" fillId="0" borderId="27" xfId="0" applyFont="1" applyBorder="1" applyAlignment="1">
      <alignment horizontal="left" vertical="center" wrapText="1"/>
    </xf>
    <xf numFmtId="0" fontId="50" fillId="0" borderId="0" xfId="0" applyFont="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0" xfId="0" applyFont="1" applyAlignment="1">
      <alignment horizontal="right" vertical="center"/>
    </xf>
    <xf numFmtId="0" fontId="6" fillId="0" borderId="25" xfId="0" applyFont="1" applyBorder="1" applyAlignment="1">
      <alignment horizontal="center" vertical="center"/>
    </xf>
    <xf numFmtId="0" fontId="6" fillId="0" borderId="28"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1" fillId="37" borderId="0" xfId="44" applyFont="1" applyFill="1" applyAlignment="1">
      <alignment horizontal="center" vertical="center"/>
    </xf>
    <xf numFmtId="0" fontId="66" fillId="37" borderId="2" xfId="44" applyFont="1" applyFill="1" applyBorder="1" applyAlignment="1">
      <alignment horizontal="distributed" vertical="center" justifyLastLine="1"/>
    </xf>
    <xf numFmtId="0" fontId="54" fillId="0" borderId="6" xfId="44" applyFont="1" applyBorder="1" applyAlignment="1">
      <alignment horizontal="left" vertical="center"/>
    </xf>
    <xf numFmtId="0" fontId="54" fillId="0" borderId="7" xfId="44" applyFont="1" applyBorder="1" applyAlignment="1">
      <alignment horizontal="left" vertical="center"/>
    </xf>
    <xf numFmtId="0" fontId="54" fillId="0" borderId="8" xfId="44" applyFont="1" applyBorder="1" applyAlignment="1">
      <alignment horizontal="left" vertical="center"/>
    </xf>
    <xf numFmtId="0" fontId="54" fillId="37" borderId="3" xfId="44" applyFont="1" applyFill="1" applyBorder="1" applyAlignment="1">
      <alignment horizontal="center" vertical="center"/>
    </xf>
    <xf numFmtId="0" fontId="6" fillId="0" borderId="4" xfId="44" applyBorder="1" applyAlignment="1">
      <alignment horizontal="center" vertical="center"/>
    </xf>
    <xf numFmtId="0" fontId="6" fillId="0" borderId="16" xfId="44" applyBorder="1" applyAlignment="1">
      <alignment horizontal="center" vertical="center"/>
    </xf>
    <xf numFmtId="0" fontId="6" fillId="0" borderId="5" xfId="44" applyBorder="1" applyAlignment="1">
      <alignment horizontal="center" vertical="center"/>
    </xf>
    <xf numFmtId="0" fontId="66" fillId="37" borderId="4" xfId="44" applyFont="1" applyFill="1" applyBorder="1" applyAlignment="1">
      <alignment horizontal="left" vertical="center"/>
    </xf>
    <xf numFmtId="0" fontId="66" fillId="37" borderId="1" xfId="44" applyFont="1" applyFill="1" applyBorder="1" applyAlignment="1">
      <alignment horizontal="left" vertical="center"/>
    </xf>
    <xf numFmtId="0" fontId="66" fillId="37" borderId="5" xfId="44" applyFont="1" applyFill="1" applyBorder="1" applyAlignment="1">
      <alignment horizontal="left" vertical="center"/>
    </xf>
    <xf numFmtId="0" fontId="66" fillId="37" borderId="15" xfId="44" applyFont="1" applyFill="1" applyBorder="1" applyAlignment="1">
      <alignment horizontal="left" vertical="center"/>
    </xf>
    <xf numFmtId="0" fontId="59" fillId="0" borderId="4" xfId="44" applyFont="1" applyBorder="1" applyAlignment="1">
      <alignment horizontal="right" vertical="center"/>
    </xf>
    <xf numFmtId="0" fontId="59" fillId="0" borderId="5" xfId="44" applyFont="1" applyBorder="1" applyAlignment="1">
      <alignment horizontal="right" vertical="center"/>
    </xf>
    <xf numFmtId="0" fontId="54" fillId="37" borderId="4" xfId="44" applyFont="1" applyFill="1" applyBorder="1" applyAlignment="1">
      <alignment horizontal="center" vertical="center"/>
    </xf>
    <xf numFmtId="0" fontId="54" fillId="37" borderId="5" xfId="44" applyFont="1" applyFill="1" applyBorder="1" applyAlignment="1">
      <alignment horizontal="center" vertical="center"/>
    </xf>
    <xf numFmtId="0" fontId="58" fillId="0" borderId="4" xfId="44" applyFont="1" applyBorder="1" applyAlignment="1">
      <alignment horizontal="left" vertical="center"/>
    </xf>
    <xf numFmtId="0" fontId="60" fillId="0" borderId="4" xfId="44" applyFont="1" applyBorder="1">
      <alignment vertical="center"/>
    </xf>
    <xf numFmtId="0" fontId="60" fillId="0" borderId="1" xfId="44" applyFont="1" applyBorder="1">
      <alignment vertical="center"/>
    </xf>
    <xf numFmtId="0" fontId="58" fillId="0" borderId="5" xfId="44" applyFont="1" applyBorder="1" applyAlignment="1">
      <alignment horizontal="left" vertical="center"/>
    </xf>
    <xf numFmtId="0" fontId="60" fillId="0" borderId="5" xfId="44" applyFont="1" applyBorder="1">
      <alignment vertical="center"/>
    </xf>
    <xf numFmtId="0" fontId="60" fillId="0" borderId="15" xfId="44" applyFont="1" applyBorder="1">
      <alignment vertical="center"/>
    </xf>
    <xf numFmtId="0" fontId="68" fillId="37" borderId="7" xfId="44" applyFont="1" applyFill="1" applyBorder="1" applyAlignment="1">
      <alignment horizontal="center" vertical="center"/>
    </xf>
    <xf numFmtId="0" fontId="60" fillId="0" borderId="7" xfId="44" applyFont="1" applyBorder="1" applyAlignment="1">
      <alignment horizontal="center" vertical="center"/>
    </xf>
    <xf numFmtId="0" fontId="6" fillId="0" borderId="17" xfId="44" applyBorder="1" applyAlignment="1">
      <alignment horizontal="center" vertical="center"/>
    </xf>
    <xf numFmtId="0" fontId="6" fillId="0" borderId="0" xfId="44" applyAlignment="1">
      <alignment horizontal="center" vertical="center"/>
    </xf>
    <xf numFmtId="0" fontId="54" fillId="37" borderId="3" xfId="44" applyFont="1" applyFill="1" applyBorder="1" applyAlignment="1">
      <alignment horizontal="left" vertical="center"/>
    </xf>
    <xf numFmtId="0" fontId="54" fillId="37" borderId="4" xfId="44" applyFont="1" applyFill="1" applyBorder="1" applyAlignment="1">
      <alignment horizontal="left" vertical="center"/>
    </xf>
    <xf numFmtId="0" fontId="54" fillId="37" borderId="1" xfId="44" applyFont="1" applyFill="1" applyBorder="1" applyAlignment="1">
      <alignment horizontal="left" vertical="center"/>
    </xf>
    <xf numFmtId="0" fontId="54" fillId="37" borderId="16" xfId="44" applyFont="1" applyFill="1" applyBorder="1" applyAlignment="1">
      <alignment horizontal="left" vertical="center"/>
    </xf>
    <xf numFmtId="0" fontId="54" fillId="37" borderId="5" xfId="44" applyFont="1" applyFill="1" applyBorder="1" applyAlignment="1">
      <alignment horizontal="left" vertical="center"/>
    </xf>
    <xf numFmtId="0" fontId="54" fillId="37" borderId="15" xfId="44" applyFont="1" applyFill="1" applyBorder="1" applyAlignment="1">
      <alignment horizontal="left" vertical="center"/>
    </xf>
    <xf numFmtId="0" fontId="69" fillId="37" borderId="2" xfId="44" applyFont="1" applyFill="1" applyBorder="1" applyAlignment="1">
      <alignment horizontal="center" vertical="center"/>
    </xf>
    <xf numFmtId="0" fontId="69" fillId="37" borderId="6" xfId="44" applyFont="1" applyFill="1" applyBorder="1" applyAlignment="1">
      <alignment horizontal="center" vertical="center"/>
    </xf>
    <xf numFmtId="181" fontId="59" fillId="37" borderId="58" xfId="44" applyNumberFormat="1" applyFont="1" applyFill="1" applyBorder="1" applyAlignment="1">
      <alignment horizontal="right" vertical="center"/>
    </xf>
    <xf numFmtId="181" fontId="59" fillId="37" borderId="75" xfId="44" applyNumberFormat="1" applyFont="1" applyFill="1" applyBorder="1" applyAlignment="1">
      <alignment horizontal="right" vertical="center"/>
    </xf>
    <xf numFmtId="0" fontId="68" fillId="37" borderId="58" xfId="44" applyFont="1" applyFill="1" applyBorder="1" applyAlignment="1">
      <alignment horizontal="left" vertical="center"/>
    </xf>
    <xf numFmtId="0" fontId="68" fillId="37" borderId="59" xfId="44" applyFont="1" applyFill="1" applyBorder="1" applyAlignment="1">
      <alignment horizontal="left" vertical="center"/>
    </xf>
    <xf numFmtId="0" fontId="68" fillId="37" borderId="75" xfId="44" applyFont="1" applyFill="1" applyBorder="1" applyAlignment="1">
      <alignment horizontal="left" vertical="center"/>
    </xf>
    <xf numFmtId="0" fontId="68" fillId="37" borderId="76" xfId="44" applyFont="1" applyFill="1" applyBorder="1" applyAlignment="1">
      <alignment horizontal="left" vertical="center"/>
    </xf>
    <xf numFmtId="0" fontId="68" fillId="37" borderId="4" xfId="44" applyFont="1" applyFill="1" applyBorder="1" applyAlignment="1">
      <alignment horizontal="center" vertical="center"/>
    </xf>
    <xf numFmtId="0" fontId="60" fillId="0" borderId="4" xfId="44" applyFont="1" applyBorder="1" applyAlignment="1">
      <alignment horizontal="center" vertical="center"/>
    </xf>
    <xf numFmtId="0" fontId="70" fillId="37" borderId="69" xfId="44" applyFont="1" applyFill="1" applyBorder="1" applyAlignment="1">
      <alignment vertical="center" wrapText="1"/>
    </xf>
    <xf numFmtId="0" fontId="6" fillId="0" borderId="0" xfId="44" applyAlignment="1">
      <alignment vertical="center" wrapText="1"/>
    </xf>
    <xf numFmtId="0" fontId="6" fillId="0" borderId="149" xfId="44" applyBorder="1" applyAlignment="1">
      <alignment vertical="center" wrapText="1"/>
    </xf>
    <xf numFmtId="0" fontId="54" fillId="0" borderId="0" xfId="44" applyFont="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17" xfId="0" applyFont="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vertical="center" wrapText="1"/>
    </xf>
    <xf numFmtId="0" fontId="3" fillId="0" borderId="27" xfId="0" applyFont="1" applyBorder="1" applyAlignment="1">
      <alignment horizontal="center" vertical="center"/>
    </xf>
    <xf numFmtId="0" fontId="3" fillId="0" borderId="1" xfId="0" applyFont="1" applyBorder="1" applyAlignment="1">
      <alignment horizontal="left" vertical="center" wrapText="1"/>
    </xf>
    <xf numFmtId="0" fontId="81" fillId="0" borderId="7" xfId="0" applyFont="1" applyBorder="1" applyAlignment="1">
      <alignment horizontal="center" vertical="center"/>
    </xf>
    <xf numFmtId="0" fontId="81" fillId="0" borderId="6" xfId="0" applyFont="1" applyBorder="1" applyAlignment="1">
      <alignment horizontal="center" vertical="center"/>
    </xf>
    <xf numFmtId="0" fontId="81" fillId="0" borderId="8" xfId="0" applyFont="1" applyBorder="1" applyAlignment="1">
      <alignment horizontal="center" vertical="center"/>
    </xf>
    <xf numFmtId="0" fontId="3" fillId="0" borderId="0" xfId="0" applyFont="1" applyAlignment="1">
      <alignment vertical="top" wrapText="1"/>
    </xf>
    <xf numFmtId="0" fontId="3" fillId="0" borderId="0" xfId="0" applyFont="1" applyAlignment="1">
      <alignment vertical="top"/>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49" fillId="0" borderId="2" xfId="0" applyFont="1" applyBorder="1" applyAlignment="1">
      <alignment horizontal="center" vertical="center"/>
    </xf>
    <xf numFmtId="1" fontId="3" fillId="37" borderId="6" xfId="0" applyNumberFormat="1" applyFont="1" applyFill="1" applyBorder="1" applyAlignment="1">
      <alignment horizontal="center" vertical="center"/>
    </xf>
    <xf numFmtId="1" fontId="3" fillId="37" borderId="7" xfId="0" applyNumberFormat="1" applyFont="1" applyFill="1" applyBorder="1" applyAlignment="1">
      <alignment horizontal="center" vertical="center"/>
    </xf>
    <xf numFmtId="0" fontId="49" fillId="0" borderId="8" xfId="0" applyFont="1" applyBorder="1" applyAlignment="1">
      <alignment horizontal="center" vertical="center"/>
    </xf>
    <xf numFmtId="0" fontId="49" fillId="0" borderId="6" xfId="0" applyFont="1" applyBorder="1" applyAlignment="1">
      <alignment horizontal="center" vertical="center"/>
    </xf>
    <xf numFmtId="0" fontId="49" fillId="0" borderId="28" xfId="0" applyFont="1" applyBorder="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5" xfId="0" applyFont="1" applyBorder="1" applyAlignment="1">
      <alignment vertical="center"/>
    </xf>
    <xf numFmtId="0" fontId="3" fillId="0" borderId="15" xfId="0" applyFont="1" applyBorder="1" applyAlignment="1">
      <alignment vertical="center"/>
    </xf>
    <xf numFmtId="0" fontId="3" fillId="0" borderId="2" xfId="0" applyFont="1" applyBorder="1" applyAlignment="1">
      <alignment horizontal="center" vertical="center" wrapText="1"/>
    </xf>
    <xf numFmtId="0" fontId="83" fillId="0" borderId="2" xfId="0" applyFont="1" applyBorder="1" applyAlignment="1">
      <alignment horizontal="center" vertical="center"/>
    </xf>
    <xf numFmtId="0" fontId="3" fillId="0" borderId="17" xfId="0" applyFont="1" applyBorder="1" applyAlignment="1">
      <alignment horizontal="left" vertical="center"/>
    </xf>
    <xf numFmtId="0" fontId="3" fillId="0" borderId="0" xfId="0" applyFont="1" applyAlignment="1">
      <alignment horizontal="left" vertical="center"/>
    </xf>
    <xf numFmtId="0" fontId="3" fillId="0" borderId="25" xfId="0" applyFont="1" applyBorder="1" applyAlignment="1">
      <alignment horizontal="center" vertical="center" wrapText="1"/>
    </xf>
    <xf numFmtId="184" fontId="3" fillId="0" borderId="4" xfId="49" applyNumberFormat="1" applyFont="1" applyBorder="1" applyAlignment="1">
      <alignment horizontal="center" vertical="center"/>
    </xf>
    <xf numFmtId="184" fontId="3" fillId="0" borderId="5" xfId="49" applyNumberFormat="1" applyFont="1" applyBorder="1" applyAlignment="1">
      <alignment horizontal="center" vertical="center"/>
    </xf>
    <xf numFmtId="0" fontId="71" fillId="0" borderId="0" xfId="0" applyFont="1" applyAlignment="1">
      <alignment horizontal="left" vertical="center"/>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184" fontId="3" fillId="0" borderId="6" xfId="49" applyNumberFormat="1" applyFont="1" applyBorder="1" applyAlignment="1">
      <alignment horizontal="center" vertical="center"/>
    </xf>
    <xf numFmtId="184" fontId="3" fillId="0" borderId="7" xfId="49" applyNumberFormat="1" applyFont="1" applyBorder="1" applyAlignment="1">
      <alignment horizontal="center" vertical="center"/>
    </xf>
    <xf numFmtId="0" fontId="71" fillId="0" borderId="0" xfId="0" applyFont="1" applyAlignment="1">
      <alignment horizontal="center" vertical="center"/>
    </xf>
    <xf numFmtId="0" fontId="71" fillId="0" borderId="0" xfId="0" applyFont="1" applyAlignment="1">
      <alignment horizontal="left" vertical="top" wrapText="1"/>
    </xf>
    <xf numFmtId="184" fontId="3" fillId="0" borderId="1" xfId="49" applyNumberFormat="1" applyFont="1" applyBorder="1" applyAlignment="1">
      <alignment horizontal="center" vertical="center"/>
    </xf>
    <xf numFmtId="184" fontId="3" fillId="0" borderId="15" xfId="49" applyNumberFormat="1" applyFont="1" applyBorder="1" applyAlignment="1">
      <alignment horizontal="center" vertical="center"/>
    </xf>
    <xf numFmtId="38" fontId="3" fillId="0" borderId="2" xfId="48" applyFont="1" applyFill="1" applyBorder="1" applyAlignment="1">
      <alignment horizontal="center" vertical="center"/>
    </xf>
    <xf numFmtId="38" fontId="3" fillId="0" borderId="2" xfId="48" applyFont="1" applyFill="1" applyBorder="1" applyAlignment="1">
      <alignment horizontal="center" vertical="center" wrapText="1"/>
    </xf>
    <xf numFmtId="0" fontId="4" fillId="0" borderId="0" xfId="0" applyFont="1" applyAlignment="1">
      <alignment horizontal="center" vertical="center"/>
    </xf>
    <xf numFmtId="0" fontId="4" fillId="0" borderId="2" xfId="0" applyFont="1" applyBorder="1" applyAlignment="1">
      <alignment horizontal="left" vertical="center" shrinkToFit="1"/>
    </xf>
    <xf numFmtId="0" fontId="71"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7" xfId="0" applyFont="1" applyBorder="1" applyAlignment="1">
      <alignment vertical="center"/>
    </xf>
    <xf numFmtId="0" fontId="3" fillId="0" borderId="8" xfId="0" applyFont="1" applyBorder="1" applyAlignment="1">
      <alignment vertical="center"/>
    </xf>
    <xf numFmtId="0" fontId="3" fillId="0" borderId="6" xfId="0" applyFont="1" applyBorder="1" applyAlignment="1">
      <alignment vertical="center"/>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71" fillId="0" borderId="0" xfId="0" applyFont="1" applyAlignment="1">
      <alignment horizontal="left" vertical="center" shrinkToFit="1"/>
    </xf>
    <xf numFmtId="0" fontId="83" fillId="0" borderId="6" xfId="0" applyFont="1" applyBorder="1" applyAlignment="1">
      <alignment horizontal="left" vertical="center"/>
    </xf>
    <xf numFmtId="0" fontId="83" fillId="0" borderId="7" xfId="0" applyFont="1" applyBorder="1" applyAlignment="1">
      <alignment horizontal="left" vertical="center"/>
    </xf>
    <xf numFmtId="0" fontId="83" fillId="0" borderId="8" xfId="0" applyFont="1" applyBorder="1" applyAlignment="1">
      <alignment horizontal="left" vertical="center"/>
    </xf>
    <xf numFmtId="0" fontId="83" fillId="0" borderId="7" xfId="0" applyFont="1" applyBorder="1" applyAlignment="1">
      <alignment horizontal="left" vertical="center" wrapText="1"/>
    </xf>
    <xf numFmtId="0" fontId="3" fillId="0" borderId="27" xfId="0" applyFont="1" applyBorder="1" applyAlignment="1">
      <alignment horizontal="left"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5" xfId="0" applyFont="1" applyBorder="1" applyAlignment="1">
      <alignment horizontal="center" vertical="center" wrapText="1"/>
    </xf>
    <xf numFmtId="0" fontId="83" fillId="0" borderId="6" xfId="0" applyFont="1" applyBorder="1" applyAlignment="1">
      <alignment horizontal="left" vertical="center" wrapText="1"/>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71" fillId="0" borderId="0" xfId="0" applyFont="1" applyAlignment="1">
      <alignment horizontal="center" vertical="top" wrapText="1"/>
    </xf>
    <xf numFmtId="0" fontId="71" fillId="0" borderId="0" xfId="0" applyFont="1" applyAlignment="1">
      <alignment horizontal="center" vertical="top"/>
    </xf>
    <xf numFmtId="0" fontId="71" fillId="0" borderId="0" xfId="0" applyFont="1" applyAlignment="1">
      <alignment vertical="top" wrapText="1"/>
    </xf>
    <xf numFmtId="0" fontId="83" fillId="0" borderId="6" xfId="0" applyFont="1" applyBorder="1" applyAlignment="1">
      <alignment vertical="center" wrapText="1"/>
    </xf>
    <xf numFmtId="0" fontId="83" fillId="0" borderId="7" xfId="0" applyFont="1" applyBorder="1" applyAlignment="1">
      <alignment vertical="center" wrapText="1"/>
    </xf>
    <xf numFmtId="49" fontId="60" fillId="0" borderId="0" xfId="0" applyNumberFormat="1" applyFont="1" applyAlignment="1">
      <alignment horizontal="left" vertical="center"/>
    </xf>
    <xf numFmtId="0" fontId="60" fillId="0" borderId="5" xfId="0" applyFont="1" applyBorder="1" applyAlignment="1">
      <alignment horizontal="left" vertical="center"/>
    </xf>
    <xf numFmtId="0" fontId="60" fillId="0" borderId="0" xfId="0" applyFont="1" applyAlignment="1">
      <alignment horizontal="center" vertical="center"/>
    </xf>
    <xf numFmtId="49" fontId="60" fillId="0" borderId="0" xfId="0" applyNumberFormat="1" applyFont="1" applyAlignment="1">
      <alignment horizontal="center" vertical="center"/>
    </xf>
    <xf numFmtId="49" fontId="60" fillId="0" borderId="75" xfId="0" applyNumberFormat="1" applyFont="1" applyBorder="1" applyAlignment="1">
      <alignment horizontal="center" vertical="center"/>
    </xf>
    <xf numFmtId="0" fontId="0" fillId="0" borderId="155" xfId="0" applyBorder="1" applyAlignment="1">
      <alignment horizontal="center" vertical="center" wrapText="1"/>
    </xf>
    <xf numFmtId="0" fontId="0" fillId="0" borderId="156" xfId="0" applyBorder="1" applyAlignment="1">
      <alignment horizontal="center" vertical="center" wrapText="1"/>
    </xf>
    <xf numFmtId="0" fontId="0" fillId="0" borderId="162" xfId="0"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65" fillId="0" borderId="56" xfId="0" applyFont="1" applyBorder="1" applyAlignment="1">
      <alignment horizontal="center" vertical="center" wrapText="1"/>
    </xf>
    <xf numFmtId="0" fontId="65" fillId="0" borderId="64" xfId="0" applyFont="1" applyBorder="1" applyAlignment="1">
      <alignment horizontal="center" vertical="center" wrapText="1"/>
    </xf>
    <xf numFmtId="0" fontId="65" fillId="0" borderId="73" xfId="0" applyFont="1" applyBorder="1" applyAlignment="1">
      <alignment horizontal="center" vertical="center" wrapText="1"/>
    </xf>
    <xf numFmtId="0" fontId="0" fillId="0" borderId="160" xfId="0" applyBorder="1" applyAlignment="1">
      <alignment horizontal="center" vertical="center"/>
    </xf>
    <xf numFmtId="0" fontId="0" fillId="0" borderId="46" xfId="0" applyBorder="1" applyAlignment="1">
      <alignment horizontal="center" vertical="center"/>
    </xf>
    <xf numFmtId="0" fontId="0" fillId="0" borderId="161" xfId="0" applyBorder="1" applyAlignment="1">
      <alignment horizontal="center" vertical="center"/>
    </xf>
    <xf numFmtId="0" fontId="0" fillId="0" borderId="170" xfId="0" applyBorder="1" applyAlignment="1">
      <alignment horizontal="center" vertical="center"/>
    </xf>
    <xf numFmtId="0" fontId="0" fillId="0" borderId="154" xfId="0" applyBorder="1" applyAlignment="1">
      <alignment horizontal="center" vertical="center"/>
    </xf>
    <xf numFmtId="0" fontId="0" fillId="0" borderId="174" xfId="0" applyBorder="1" applyAlignment="1">
      <alignment horizontal="center" vertical="center"/>
    </xf>
    <xf numFmtId="0" fontId="0" fillId="0" borderId="182" xfId="0" applyBorder="1" applyAlignment="1">
      <alignment horizontal="center" vertical="center"/>
    </xf>
    <xf numFmtId="0" fontId="0" fillId="0" borderId="60" xfId="0" applyBorder="1" applyAlignment="1">
      <alignment horizontal="center" vertical="center"/>
    </xf>
    <xf numFmtId="0" fontId="0" fillId="0" borderId="15" xfId="0" applyBorder="1" applyAlignment="1">
      <alignment horizontal="center" vertical="center"/>
    </xf>
    <xf numFmtId="0" fontId="0" fillId="0" borderId="175" xfId="0" applyBorder="1" applyAlignment="1">
      <alignment horizontal="center" vertical="center"/>
    </xf>
    <xf numFmtId="0" fontId="0" fillId="0" borderId="183" xfId="0" applyBorder="1" applyAlignment="1">
      <alignment horizontal="center" vertical="center"/>
    </xf>
    <xf numFmtId="182" fontId="0" fillId="0" borderId="177" xfId="0" applyNumberFormat="1" applyBorder="1" applyAlignment="1">
      <alignment horizontal="center" vertical="center"/>
    </xf>
    <xf numFmtId="182" fontId="0" fillId="0" borderId="185" xfId="0" applyNumberFormat="1" applyBorder="1" applyAlignment="1">
      <alignment horizontal="center" vertical="center"/>
    </xf>
    <xf numFmtId="0" fontId="0" fillId="0" borderId="187" xfId="0" applyBorder="1" applyAlignment="1">
      <alignment horizontal="center" vertical="center"/>
    </xf>
    <xf numFmtId="0" fontId="0" fillId="0" borderId="191" xfId="0" applyBorder="1" applyAlignment="1">
      <alignment horizontal="center" vertical="center"/>
    </xf>
    <xf numFmtId="0" fontId="0" fillId="0" borderId="188" xfId="0" applyBorder="1" applyAlignment="1">
      <alignment horizontal="center" vertical="center"/>
    </xf>
    <xf numFmtId="0" fontId="0" fillId="0" borderId="192" xfId="0" applyBorder="1" applyAlignment="1">
      <alignment horizontal="center" vertical="center"/>
    </xf>
    <xf numFmtId="0" fontId="0" fillId="0" borderId="176" xfId="0" applyBorder="1" applyAlignment="1">
      <alignment horizontal="center" vertical="center"/>
    </xf>
    <xf numFmtId="0" fontId="0" fillId="0" borderId="184" xfId="0" applyBorder="1" applyAlignment="1">
      <alignment horizontal="center" vertical="center"/>
    </xf>
    <xf numFmtId="0" fontId="0" fillId="0" borderId="87" xfId="0" applyBorder="1" applyAlignment="1">
      <alignment horizontal="center" vertical="center"/>
    </xf>
    <xf numFmtId="0" fontId="0" fillId="0" borderId="67" xfId="0" applyBorder="1" applyAlignment="1">
      <alignment horizontal="center" vertical="center"/>
    </xf>
    <xf numFmtId="0" fontId="0" fillId="0" borderId="189" xfId="0" applyBorder="1" applyAlignment="1">
      <alignment horizontal="center" vertical="center"/>
    </xf>
    <xf numFmtId="0" fontId="0" fillId="0" borderId="193" xfId="0" applyBorder="1" applyAlignment="1">
      <alignment horizontal="center" vertical="center"/>
    </xf>
    <xf numFmtId="0" fontId="0" fillId="0" borderId="153" xfId="0" applyBorder="1" applyAlignment="1">
      <alignment horizontal="center" vertical="center"/>
    </xf>
    <xf numFmtId="0" fontId="0" fillId="0" borderId="186" xfId="0" applyBorder="1" applyAlignment="1">
      <alignment horizontal="center" vertical="center"/>
    </xf>
    <xf numFmtId="0" fontId="0" fillId="0" borderId="190" xfId="0" applyBorder="1" applyAlignment="1">
      <alignment horizontal="center" vertical="center"/>
    </xf>
    <xf numFmtId="0" fontId="0" fillId="0" borderId="1" xfId="0" applyBorder="1" applyAlignment="1">
      <alignment horizontal="center" vertical="center"/>
    </xf>
    <xf numFmtId="0" fontId="0" fillId="0" borderId="194" xfId="0" applyBorder="1" applyAlignment="1">
      <alignment horizontal="center" vertical="center"/>
    </xf>
    <xf numFmtId="0" fontId="0" fillId="0" borderId="27" xfId="0" applyBorder="1" applyAlignment="1">
      <alignment horizontal="center" vertical="center"/>
    </xf>
    <xf numFmtId="0" fontId="0" fillId="0" borderId="195" xfId="0" applyBorder="1" applyAlignment="1">
      <alignment horizontal="center" vertical="center"/>
    </xf>
    <xf numFmtId="182" fontId="0" fillId="0" borderId="88" xfId="0" applyNumberFormat="1" applyBorder="1" applyAlignment="1">
      <alignment horizontal="center" vertical="center"/>
    </xf>
    <xf numFmtId="182" fontId="0" fillId="0" borderId="89" xfId="0" applyNumberFormat="1" applyBorder="1" applyAlignment="1">
      <alignment horizontal="center" vertical="center"/>
    </xf>
    <xf numFmtId="182" fontId="0" fillId="0" borderId="127" xfId="0" applyNumberFormat="1" applyBorder="1" applyAlignment="1">
      <alignment horizontal="center" vertical="center"/>
    </xf>
    <xf numFmtId="182" fontId="0" fillId="0" borderId="79" xfId="0" applyNumberFormat="1" applyBorder="1" applyAlignment="1">
      <alignment horizontal="center" vertical="center"/>
    </xf>
    <xf numFmtId="182" fontId="0" fillId="0" borderId="126" xfId="0" applyNumberFormat="1" applyBorder="1" applyAlignment="1">
      <alignment horizontal="center" vertical="center"/>
    </xf>
    <xf numFmtId="182" fontId="0" fillId="0" borderId="87" xfId="0" applyNumberFormat="1" applyBorder="1" applyAlignment="1">
      <alignment horizontal="center" vertical="center"/>
    </xf>
    <xf numFmtId="0" fontId="0" fillId="0" borderId="124" xfId="0" applyBorder="1" applyAlignment="1">
      <alignment horizontal="left" vertical="center" wrapText="1"/>
    </xf>
    <xf numFmtId="0" fontId="0" fillId="0" borderId="125" xfId="0" applyBorder="1" applyAlignment="1">
      <alignment horizontal="left" vertical="center" wrapText="1"/>
    </xf>
    <xf numFmtId="0" fontId="0" fillId="0" borderId="126" xfId="0" applyBorder="1" applyAlignment="1">
      <alignment horizontal="left" vertical="center" wrapText="1"/>
    </xf>
    <xf numFmtId="182" fontId="0" fillId="0" borderId="124" xfId="0" applyNumberFormat="1" applyBorder="1" applyAlignment="1">
      <alignment horizontal="center" vertical="center"/>
    </xf>
    <xf numFmtId="0" fontId="0" fillId="0" borderId="85" xfId="0" applyBorder="1" applyAlignment="1">
      <alignment horizontal="left" vertical="center" wrapText="1" shrinkToFit="1"/>
    </xf>
    <xf numFmtId="0" fontId="0" fillId="0" borderId="86" xfId="0" applyBorder="1" applyAlignment="1">
      <alignment horizontal="left" vertical="center" wrapText="1" shrinkToFit="1"/>
    </xf>
    <xf numFmtId="0" fontId="0" fillId="0" borderId="87" xfId="0" applyBorder="1" applyAlignment="1">
      <alignment horizontal="left" vertical="center" wrapText="1" shrinkToFit="1"/>
    </xf>
    <xf numFmtId="182" fontId="0" fillId="0" borderId="85" xfId="0" applyNumberFormat="1" applyBorder="1" applyAlignment="1">
      <alignment horizontal="center" vertical="center"/>
    </xf>
    <xf numFmtId="0" fontId="3" fillId="0" borderId="2" xfId="0" applyFont="1" applyBorder="1" applyAlignment="1">
      <alignment horizontal="left" shrinkToFi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 xfId="0" applyFont="1" applyBorder="1" applyAlignment="1">
      <alignment horizontal="center" wrapText="1"/>
    </xf>
    <xf numFmtId="0" fontId="3" fillId="0" borderId="17" xfId="0" applyFont="1" applyBorder="1" applyAlignment="1">
      <alignment horizontal="center" wrapText="1"/>
    </xf>
    <xf numFmtId="0" fontId="3" fillId="0" borderId="0" xfId="0" applyFont="1" applyAlignment="1">
      <alignment horizontal="center" wrapText="1"/>
    </xf>
    <xf numFmtId="0" fontId="3" fillId="0" borderId="16" xfId="0" applyFont="1" applyBorder="1" applyAlignment="1">
      <alignment horizontal="center" wrapText="1"/>
    </xf>
    <xf numFmtId="0" fontId="3" fillId="0" borderId="23" xfId="0" applyFont="1" applyBorder="1" applyAlignment="1">
      <alignment horizontal="left" vertical="top"/>
    </xf>
    <xf numFmtId="0" fontId="3" fillId="0" borderId="36" xfId="0" applyFont="1" applyBorder="1" applyAlignment="1">
      <alignment horizontal="left" vertical="top"/>
    </xf>
    <xf numFmtId="0" fontId="0" fillId="0" borderId="29" xfId="0" applyBorder="1" applyAlignment="1">
      <alignment horizontal="left" vertical="top"/>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29" xfId="0" applyFont="1" applyBorder="1" applyAlignment="1">
      <alignment horizontal="left" vertical="top"/>
    </xf>
    <xf numFmtId="0" fontId="3" fillId="0" borderId="4" xfId="0" applyFont="1" applyBorder="1" applyAlignment="1">
      <alignment horizontal="left" vertical="top"/>
    </xf>
    <xf numFmtId="0" fontId="0" fillId="0" borderId="4" xfId="0" applyBorder="1" applyAlignment="1">
      <alignment horizontal="left" vertical="top"/>
    </xf>
    <xf numFmtId="0" fontId="0" fillId="0" borderId="34" xfId="0" applyBorder="1" applyAlignment="1">
      <alignment horizontal="left" vertical="top"/>
    </xf>
    <xf numFmtId="0" fontId="3" fillId="0" borderId="20"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3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2" xfId="0" applyFont="1" applyBorder="1" applyAlignment="1">
      <alignment horizontal="left" vertical="center" wrapText="1"/>
    </xf>
    <xf numFmtId="0" fontId="3" fillId="0" borderId="7" xfId="0" applyFont="1" applyBorder="1" applyAlignment="1">
      <alignment horizontal="justify" wrapText="1"/>
    </xf>
    <xf numFmtId="0" fontId="0" fillId="0" borderId="2" xfId="0" applyBorder="1" applyAlignment="1">
      <alignment horizontal="left" wrapText="1"/>
    </xf>
    <xf numFmtId="0" fontId="0" fillId="0" borderId="6" xfId="0" applyBorder="1" applyAlignment="1">
      <alignment horizontal="left" wrapText="1"/>
    </xf>
    <xf numFmtId="0" fontId="3" fillId="0" borderId="31" xfId="0" applyFont="1" applyBorder="1" applyAlignment="1">
      <alignment horizontal="justify" vertical="center" wrapText="1"/>
    </xf>
    <xf numFmtId="0" fontId="3" fillId="0" borderId="8" xfId="0" applyFont="1" applyBorder="1" applyAlignment="1">
      <alignment horizontal="left" shrinkToFit="1"/>
    </xf>
    <xf numFmtId="0" fontId="0" fillId="0" borderId="47" xfId="45" applyFont="1" applyBorder="1" applyAlignment="1">
      <alignment horizontal="left" vertical="center" wrapText="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45"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48" builtinId="6"/>
    <cellStyle name="桁区切り 2" xfId="43" xr:uid="{69C1E813-B0EB-42AC-A941-7405379F3A3D}"/>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xr:uid="{7F6A127A-763A-43AE-AB70-6619163EC50B}"/>
    <cellStyle name="標準 2 2" xfId="49" xr:uid="{9CDB0C6D-CF08-4F97-B2E7-84782AB8ACD3}"/>
    <cellStyle name="標準 3" xfId="46" xr:uid="{5B180E2E-7F61-4781-B758-04E4FEDF8F32}"/>
    <cellStyle name="標準 3 3" xfId="47" xr:uid="{FC880289-046A-43E1-8138-66DE280B2256}"/>
    <cellStyle name="標準 6" xfId="44" xr:uid="{89F5AA77-F395-479E-B891-3907BE2FB23C}"/>
    <cellStyle name="良い" xfId="41" builtinId="26" customBuiltin="1"/>
  </cellStyles>
  <dxfs count="254">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7B71A30-94A1-46CA-AF51-AB5CBD00091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4DE8CCF-54CD-417B-99D2-D764EF926AE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FF410F4B-874C-4F34-A7E3-93B4BA4473E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0FFA23B5-296F-43E9-924A-8BD1C4B72CD8}"/>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BFD4972F-48AE-4AA6-8A0A-B0887C2618D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F7AFC849-A879-41B6-9ABB-61CCC7452C2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F1D469AE-D68E-4C9F-8DCA-0D4CBCAF2E0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1DE3EE4-0ACC-4D79-9C7B-089451AE19C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4A91468A-9F77-4CE8-A0D0-4722596C56C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E47C81BB-7420-4AB2-8F96-ED28EAB6F3F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14F26988-56B4-4306-9694-5BE6BF0984A7}"/>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3A4AD4BD-8340-4E23-9FFA-7FB768BFFA9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F444C76B-0176-49F4-BE27-EF44558FE22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E67F71E1-DC87-45CD-BDB8-2F43ECB8138F}"/>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1DB34618-C6AC-4622-AB17-08EED14C688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16A4510F-769E-486D-8DD2-F798B5D8B7D5}"/>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FF52C952-C044-4213-9230-5BBFC380B4A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2ADB43DA-9D27-4CBA-BD9F-D628ADFA8D46}"/>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B468F670-ED18-4F09-9DEF-88EA7F8C8D0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CCF75E3C-3421-40DD-8D10-A9CC57CE9FC4}"/>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2203A56E-04D9-4C32-8C84-F7721718956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C053897-72A8-440F-8B01-19EC2CD3FAAC}"/>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91E73BE-A188-45C5-8FEB-EF9E00C087F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B033264B-8338-4C48-B55E-5102A68E0C2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EF115D47-0A8B-4D66-8185-72F35DEFDDE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C427949-BA76-4764-8258-24310E961BD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72FCE3A2-12D3-456C-8B26-0601F2E6D29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62DDED94-43F1-4E33-998F-BE87E9EF171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9B97EEA-032F-4A3D-8A4E-5575701BE02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2BD56E59-FD88-4DEE-9842-7BF8D299CFDD}"/>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6754C5A7-39E5-413F-9515-6C4A1D59105C}"/>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B2EC9A2-615A-4899-A0BF-21BB90E811AC}"/>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FEA35433-1DEC-4865-A28A-29F994C40E6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B65ADAF5-559C-493B-89FC-62BCC8D3C02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DF9B248B-EA5C-414F-9264-1E4C8CE062F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F9741A-1BD5-4A3F-96B3-7ADEB9A19A0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D1A0013-650F-4B65-B67A-9D0E4491A23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A996F01-C7AE-44DA-86AA-87AC23A440E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540357FE-960D-470C-990F-3D2D23D490E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1FE09F06-9776-42E7-AF19-671109D1667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1A295238-2DF6-4D94-855B-2BC230C5C03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195C2E23-DADC-433B-A364-83E484C8CA5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1F65CF2A-9C91-438B-85C1-8F165DA65678}"/>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2E944E-41BE-4899-B9D6-7427D24693A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E8F522EB-7D73-4A63-86FC-6AB6A2F95D7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A45A6CA-31D7-47F3-B8B0-25E96CD506A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B2D680E-369C-481E-954C-B8FB35674AD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2A8EE1C-1DF1-4340-B5E8-C4F0DCB3A95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4AEB5C6A-5375-485E-87F8-48EFAEA80FC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4A1E4718-2651-4B91-BF3D-3B78D0FEE9C3}"/>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E9A8D29D-0E3E-4BB4-8D2B-977C83AFBE9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D8D2CB7-E9E7-467C-BEE1-F78571580BB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49511F67-F031-4D70-B7C9-5EB33A55E0D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08DF853D-7D42-488B-8BBF-6883A473335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856FCF57-60F7-4397-9AC8-265C1C0029A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5528FA2-F8D9-4C6A-8FDE-F4E61845EAA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D5B88FC8-3BB1-4FC3-90B9-8D06DA97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7DB911DC-91B9-422F-8BB1-61CE8C3B767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FBF20798-E56B-46B1-89F9-06A7CDD4DCA6}"/>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FA480BCF-827D-4220-8D89-62FA5AF3795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9319E2B-51A3-4724-B090-4F81725C4D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2AD60EC3-2BD1-4EF3-B44D-CC626EE2CE4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7FCFA199-0B4F-455F-BAB6-460E55B7BDC6}"/>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836929F1-E863-4814-ABCC-8A781A204D81}"/>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10AD3B53-4F9A-4815-936F-5CC8FE8FF30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3AC278AF-931D-452C-9AEC-0278A4D58E21}"/>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B682052C-A19E-4572-A83F-4677626CF993}"/>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E717AD56-ED4C-4CD2-B904-EB9C47B736E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8004CBC1-1159-4B7F-8934-A341E2CB6F02}"/>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58FCFC5C-9E88-40A4-8F77-B179136C50A5}"/>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791AEF64-AF24-45DA-9C1C-61FB8FFB5C0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34A5A694-1D5F-48B9-AFA7-98177A740511}"/>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CC6D2CE8-239C-4A5A-B613-1485CC23F98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3A37B2D4-D858-46D7-B8E4-C9F97830B28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F7CC14BC-24BF-4530-8E36-17C0B309764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652C51A8-F248-46BE-9A98-20533B0DA369}"/>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93BC8016-6A74-48F2-BAA0-C9AA47E59684}"/>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B0C8FAE7-2D05-4F6F-8557-71FC0D54325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3BC98B11-8EFF-4DA9-8EF6-B89D52578F8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9409ADD0-A100-48CB-91B0-A34EEFF3ED42}"/>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E044C79F-B582-4611-9885-FE65CBA94C9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B6CA019F-6A07-4A72-B35A-1C08E5576175}"/>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1D2855BC-3140-4B46-AD1D-B6B2B032F854}"/>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3F3C85D9-4156-4C5C-AF1E-4024739AC9A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D7747B40-88AC-4C75-BC81-EF8A25681FD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4D682135-2354-4C48-9BC2-C3F1B0C1305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019C1A16-D9B0-4DE5-A34A-EED00AF34426}"/>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D62442C2-B9EF-49CD-A174-7DAB2CB3ACF6}"/>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013E7DE7-155C-4819-AFE6-8E00539AE81B}"/>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88AE232-F8DF-454F-A8CE-D103E2867D2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D1971B49-22D3-4118-88A9-B5DB0B8A81C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1E711855-1C7B-41C0-BE73-2AFA6D6BA1D5}"/>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0256D0F0-6C8B-424B-A291-B20C2021758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2" name="正方形/長方形 1">
          <a:extLst>
            <a:ext uri="{FF2B5EF4-FFF2-40B4-BE49-F238E27FC236}">
              <a16:creationId xmlns:a16="http://schemas.microsoft.com/office/drawing/2014/main" id="{33FB355C-AE87-412A-8606-6D5209AE68DC}"/>
            </a:ext>
          </a:extLst>
        </xdr:cNvPr>
        <xdr:cNvSpPr/>
      </xdr:nvSpPr>
      <xdr:spPr>
        <a:xfrm>
          <a:off x="0" y="257175"/>
          <a:ext cx="123507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5E7BCC78-BA27-4EA3-95C7-BE3FB8CDAA01}"/>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71</xdr:row>
      <xdr:rowOff>123825</xdr:rowOff>
    </xdr:from>
    <xdr:to>
      <xdr:col>15</xdr:col>
      <xdr:colOff>561975</xdr:colOff>
      <xdr:row>80</xdr:row>
      <xdr:rowOff>161925</xdr:rowOff>
    </xdr:to>
    <xdr:sp macro="" textlink="">
      <xdr:nvSpPr>
        <xdr:cNvPr id="3" name="正方形/長方形 2">
          <a:extLst>
            <a:ext uri="{FF2B5EF4-FFF2-40B4-BE49-F238E27FC236}">
              <a16:creationId xmlns:a16="http://schemas.microsoft.com/office/drawing/2014/main" id="{E92D9187-D791-40C3-A1A4-0BDE79681435}"/>
            </a:ext>
          </a:extLst>
        </xdr:cNvPr>
        <xdr:cNvSpPr/>
      </xdr:nvSpPr>
      <xdr:spPr>
        <a:xfrm>
          <a:off x="95250" y="1647825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A0BE8297-09E1-4A11-A770-DAAA0A0E7659}"/>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81</xdr:row>
      <xdr:rowOff>95250</xdr:rowOff>
    </xdr:from>
    <xdr:to>
      <xdr:col>15</xdr:col>
      <xdr:colOff>590550</xdr:colOff>
      <xdr:row>90</xdr:row>
      <xdr:rowOff>133350</xdr:rowOff>
    </xdr:to>
    <xdr:sp macro="" textlink="">
      <xdr:nvSpPr>
        <xdr:cNvPr id="3" name="正方形/長方形 2">
          <a:extLst>
            <a:ext uri="{FF2B5EF4-FFF2-40B4-BE49-F238E27FC236}">
              <a16:creationId xmlns:a16="http://schemas.microsoft.com/office/drawing/2014/main" id="{ABAF1DE4-B0B7-4D7A-B7DD-7F79133EB6FC}"/>
            </a:ext>
          </a:extLst>
        </xdr:cNvPr>
        <xdr:cNvSpPr/>
      </xdr:nvSpPr>
      <xdr:spPr>
        <a:xfrm>
          <a:off x="123825" y="189833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A13F60E5-F8F8-44E9-A848-F7727BF7ECFE}"/>
            </a:ext>
          </a:extLst>
        </xdr:cNvPr>
        <xdr:cNvSpPr/>
      </xdr:nvSpPr>
      <xdr:spPr>
        <a:xfrm>
          <a:off x="4629150" y="485775"/>
          <a:ext cx="6762750" cy="10287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本様式を使用する想定のサービス種別と、代表的な組み合わせを記載しています。ここにない組み合わせについては、適宜追加してください。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171450</xdr:colOff>
      <xdr:row>32</xdr:row>
      <xdr:rowOff>0</xdr:rowOff>
    </xdr:from>
    <xdr:to>
      <xdr:col>5</xdr:col>
      <xdr:colOff>190500</xdr:colOff>
      <xdr:row>32</xdr:row>
      <xdr:rowOff>0</xdr:rowOff>
    </xdr:to>
    <xdr:sp macro="" textlink="">
      <xdr:nvSpPr>
        <xdr:cNvPr id="2" name="AutoShape 1">
          <a:extLst>
            <a:ext uri="{FF2B5EF4-FFF2-40B4-BE49-F238E27FC236}">
              <a16:creationId xmlns:a16="http://schemas.microsoft.com/office/drawing/2014/main" id="{D23DBF58-4164-49DB-9245-6A933844EAD0}"/>
            </a:ext>
          </a:extLst>
        </xdr:cNvPr>
        <xdr:cNvSpPr>
          <a:spLocks noChangeArrowheads="1"/>
        </xdr:cNvSpPr>
      </xdr:nvSpPr>
      <xdr:spPr bwMode="auto">
        <a:xfrm>
          <a:off x="171450" y="9382125"/>
          <a:ext cx="1114425"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76200</xdr:colOff>
      <xdr:row>30</xdr:row>
      <xdr:rowOff>161925</xdr:rowOff>
    </xdr:from>
    <xdr:to>
      <xdr:col>12</xdr:col>
      <xdr:colOff>342900</xdr:colOff>
      <xdr:row>30</xdr:row>
      <xdr:rowOff>161925</xdr:rowOff>
    </xdr:to>
    <xdr:sp macro="" textlink="">
      <xdr:nvSpPr>
        <xdr:cNvPr id="3" name="Line 4">
          <a:extLst>
            <a:ext uri="{FF2B5EF4-FFF2-40B4-BE49-F238E27FC236}">
              <a16:creationId xmlns:a16="http://schemas.microsoft.com/office/drawing/2014/main" id="{B18D846B-29A7-4E46-9B91-06913629A67D}"/>
            </a:ext>
          </a:extLst>
        </xdr:cNvPr>
        <xdr:cNvSpPr>
          <a:spLocks noChangeShapeType="1"/>
        </xdr:cNvSpPr>
      </xdr:nvSpPr>
      <xdr:spPr bwMode="auto">
        <a:xfrm>
          <a:off x="2647950" y="8858250"/>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91BC3EB8-DDCB-426D-937A-B32889D96325}"/>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1638301</xdr:colOff>
      <xdr:row>0</xdr:row>
      <xdr:rowOff>190499</xdr:rowOff>
    </xdr:from>
    <xdr:to>
      <xdr:col>6</xdr:col>
      <xdr:colOff>209551</xdr:colOff>
      <xdr:row>2</xdr:row>
      <xdr:rowOff>9524</xdr:rowOff>
    </xdr:to>
    <xdr:sp macro="" textlink="">
      <xdr:nvSpPr>
        <xdr:cNvPr id="2" name="正方形/長方形 1">
          <a:extLst>
            <a:ext uri="{FF2B5EF4-FFF2-40B4-BE49-F238E27FC236}">
              <a16:creationId xmlns:a16="http://schemas.microsoft.com/office/drawing/2014/main" id="{375EBB09-848E-463E-A400-9A6CFDC9E8F1}"/>
            </a:ext>
          </a:extLst>
        </xdr:cNvPr>
        <xdr:cNvSpPr/>
      </xdr:nvSpPr>
      <xdr:spPr>
        <a:xfrm>
          <a:off x="1638301" y="190499"/>
          <a:ext cx="37909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15</xdr:col>
      <xdr:colOff>0</xdr:colOff>
      <xdr:row>0</xdr:row>
      <xdr:rowOff>0</xdr:rowOff>
    </xdr:from>
    <xdr:to>
      <xdr:col>23</xdr:col>
      <xdr:colOff>523875</xdr:colOff>
      <xdr:row>1</xdr:row>
      <xdr:rowOff>28575</xdr:rowOff>
    </xdr:to>
    <xdr:sp macro="" textlink="">
      <xdr:nvSpPr>
        <xdr:cNvPr id="3" name="正方形/長方形 2">
          <a:extLst>
            <a:ext uri="{FF2B5EF4-FFF2-40B4-BE49-F238E27FC236}">
              <a16:creationId xmlns:a16="http://schemas.microsoft.com/office/drawing/2014/main" id="{E24C6A51-D12A-4430-BD26-E2D0B293A5CA}"/>
            </a:ext>
          </a:extLst>
        </xdr:cNvPr>
        <xdr:cNvSpPr/>
      </xdr:nvSpPr>
      <xdr:spPr>
        <a:xfrm>
          <a:off x="8677275" y="0"/>
          <a:ext cx="372427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19050</xdr:colOff>
      <xdr:row>32</xdr:row>
      <xdr:rowOff>19050</xdr:rowOff>
    </xdr:from>
    <xdr:to>
      <xdr:col>4</xdr:col>
      <xdr:colOff>200025</xdr:colOff>
      <xdr:row>32</xdr:row>
      <xdr:rowOff>371475</xdr:rowOff>
    </xdr:to>
    <xdr:sp macro="" textlink="">
      <xdr:nvSpPr>
        <xdr:cNvPr id="4" name="正方形/長方形 3">
          <a:extLst>
            <a:ext uri="{FF2B5EF4-FFF2-40B4-BE49-F238E27FC236}">
              <a16:creationId xmlns:a16="http://schemas.microsoft.com/office/drawing/2014/main" id="{2BEC0A54-3737-4BBA-B12F-BE5C56F1208A}"/>
            </a:ext>
          </a:extLst>
        </xdr:cNvPr>
        <xdr:cNvSpPr/>
      </xdr:nvSpPr>
      <xdr:spPr>
        <a:xfrm>
          <a:off x="19050" y="7410450"/>
          <a:ext cx="4629150" cy="3524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19050</xdr:colOff>
      <xdr:row>39</xdr:row>
      <xdr:rowOff>152400</xdr:rowOff>
    </xdr:from>
    <xdr:to>
      <xdr:col>17</xdr:col>
      <xdr:colOff>409575</xdr:colOff>
      <xdr:row>52</xdr:row>
      <xdr:rowOff>95250</xdr:rowOff>
    </xdr:to>
    <xdr:sp macro="" textlink="">
      <xdr:nvSpPr>
        <xdr:cNvPr id="5" name="正方形/長方形 4">
          <a:extLst>
            <a:ext uri="{FF2B5EF4-FFF2-40B4-BE49-F238E27FC236}">
              <a16:creationId xmlns:a16="http://schemas.microsoft.com/office/drawing/2014/main" id="{CEA691CD-71D7-413C-9ECE-3373924CEF88}"/>
            </a:ext>
          </a:extLst>
        </xdr:cNvPr>
        <xdr:cNvSpPr/>
      </xdr:nvSpPr>
      <xdr:spPr>
        <a:xfrm>
          <a:off x="19050" y="9182100"/>
          <a:ext cx="9867900" cy="2476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7</xdr:row>
      <xdr:rowOff>219075</xdr:rowOff>
    </xdr:from>
    <xdr:to>
      <xdr:col>1</xdr:col>
      <xdr:colOff>0</xdr:colOff>
      <xdr:row>9</xdr:row>
      <xdr:rowOff>0</xdr:rowOff>
    </xdr:to>
    <xdr:sp macro="" textlink="">
      <xdr:nvSpPr>
        <xdr:cNvPr id="6" name="正方形/長方形 5">
          <a:extLst>
            <a:ext uri="{FF2B5EF4-FFF2-40B4-BE49-F238E27FC236}">
              <a16:creationId xmlns:a16="http://schemas.microsoft.com/office/drawing/2014/main" id="{EE86A72A-8984-43E6-982F-34785E469072}"/>
            </a:ext>
          </a:extLst>
        </xdr:cNvPr>
        <xdr:cNvSpPr/>
      </xdr:nvSpPr>
      <xdr:spPr>
        <a:xfrm>
          <a:off x="0" y="1743075"/>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10</xdr:row>
      <xdr:rowOff>0</xdr:rowOff>
    </xdr:from>
    <xdr:to>
      <xdr:col>1</xdr:col>
      <xdr:colOff>0</xdr:colOff>
      <xdr:row>11</xdr:row>
      <xdr:rowOff>9525</xdr:rowOff>
    </xdr:to>
    <xdr:sp macro="" textlink="">
      <xdr:nvSpPr>
        <xdr:cNvPr id="7" name="正方形/長方形 6">
          <a:extLst>
            <a:ext uri="{FF2B5EF4-FFF2-40B4-BE49-F238E27FC236}">
              <a16:creationId xmlns:a16="http://schemas.microsoft.com/office/drawing/2014/main" id="{E4EDF6BF-A9EF-40A9-9462-48E808D6C3CA}"/>
            </a:ext>
          </a:extLst>
        </xdr:cNvPr>
        <xdr:cNvSpPr/>
      </xdr:nvSpPr>
      <xdr:spPr>
        <a:xfrm>
          <a:off x="0" y="22098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12</xdr:row>
      <xdr:rowOff>0</xdr:rowOff>
    </xdr:from>
    <xdr:to>
      <xdr:col>1</xdr:col>
      <xdr:colOff>0</xdr:colOff>
      <xdr:row>13</xdr:row>
      <xdr:rowOff>9525</xdr:rowOff>
    </xdr:to>
    <xdr:sp macro="" textlink="">
      <xdr:nvSpPr>
        <xdr:cNvPr id="8" name="正方形/長方形 7">
          <a:extLst>
            <a:ext uri="{FF2B5EF4-FFF2-40B4-BE49-F238E27FC236}">
              <a16:creationId xmlns:a16="http://schemas.microsoft.com/office/drawing/2014/main" id="{BCBAE27D-EE93-4775-9E33-43D9C0B8C3F3}"/>
            </a:ext>
          </a:extLst>
        </xdr:cNvPr>
        <xdr:cNvSpPr/>
      </xdr:nvSpPr>
      <xdr:spPr>
        <a:xfrm>
          <a:off x="0" y="26670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14</xdr:row>
      <xdr:rowOff>0</xdr:rowOff>
    </xdr:from>
    <xdr:to>
      <xdr:col>1</xdr:col>
      <xdr:colOff>0</xdr:colOff>
      <xdr:row>15</xdr:row>
      <xdr:rowOff>9525</xdr:rowOff>
    </xdr:to>
    <xdr:sp macro="" textlink="">
      <xdr:nvSpPr>
        <xdr:cNvPr id="9" name="正方形/長方形 8">
          <a:extLst>
            <a:ext uri="{FF2B5EF4-FFF2-40B4-BE49-F238E27FC236}">
              <a16:creationId xmlns:a16="http://schemas.microsoft.com/office/drawing/2014/main" id="{336098B0-88C0-475F-A8B3-D077920710E3}"/>
            </a:ext>
          </a:extLst>
        </xdr:cNvPr>
        <xdr:cNvSpPr/>
      </xdr:nvSpPr>
      <xdr:spPr>
        <a:xfrm>
          <a:off x="0" y="31242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16</xdr:row>
      <xdr:rowOff>0</xdr:rowOff>
    </xdr:from>
    <xdr:to>
      <xdr:col>1</xdr:col>
      <xdr:colOff>0</xdr:colOff>
      <xdr:row>17</xdr:row>
      <xdr:rowOff>9525</xdr:rowOff>
    </xdr:to>
    <xdr:sp macro="" textlink="">
      <xdr:nvSpPr>
        <xdr:cNvPr id="10" name="正方形/長方形 9">
          <a:extLst>
            <a:ext uri="{FF2B5EF4-FFF2-40B4-BE49-F238E27FC236}">
              <a16:creationId xmlns:a16="http://schemas.microsoft.com/office/drawing/2014/main" id="{0C2CFD79-CB5D-4E63-BCEE-CD964E5C5C9E}"/>
            </a:ext>
          </a:extLst>
        </xdr:cNvPr>
        <xdr:cNvSpPr/>
      </xdr:nvSpPr>
      <xdr:spPr>
        <a:xfrm>
          <a:off x="0" y="35814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18</xdr:row>
      <xdr:rowOff>0</xdr:rowOff>
    </xdr:from>
    <xdr:to>
      <xdr:col>1</xdr:col>
      <xdr:colOff>0</xdr:colOff>
      <xdr:row>19</xdr:row>
      <xdr:rowOff>9525</xdr:rowOff>
    </xdr:to>
    <xdr:sp macro="" textlink="">
      <xdr:nvSpPr>
        <xdr:cNvPr id="11" name="正方形/長方形 10">
          <a:extLst>
            <a:ext uri="{FF2B5EF4-FFF2-40B4-BE49-F238E27FC236}">
              <a16:creationId xmlns:a16="http://schemas.microsoft.com/office/drawing/2014/main" id="{6BE43EA5-253F-4DEE-8C22-E396B40A60D6}"/>
            </a:ext>
          </a:extLst>
        </xdr:cNvPr>
        <xdr:cNvSpPr/>
      </xdr:nvSpPr>
      <xdr:spPr>
        <a:xfrm>
          <a:off x="0" y="40386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20</xdr:row>
      <xdr:rowOff>0</xdr:rowOff>
    </xdr:from>
    <xdr:to>
      <xdr:col>1</xdr:col>
      <xdr:colOff>0</xdr:colOff>
      <xdr:row>21</xdr:row>
      <xdr:rowOff>9525</xdr:rowOff>
    </xdr:to>
    <xdr:sp macro="" textlink="">
      <xdr:nvSpPr>
        <xdr:cNvPr id="12" name="正方形/長方形 11">
          <a:extLst>
            <a:ext uri="{FF2B5EF4-FFF2-40B4-BE49-F238E27FC236}">
              <a16:creationId xmlns:a16="http://schemas.microsoft.com/office/drawing/2014/main" id="{E820F3E8-2E0D-4CC1-9975-C1B7BBAD092B}"/>
            </a:ext>
          </a:extLst>
        </xdr:cNvPr>
        <xdr:cNvSpPr/>
      </xdr:nvSpPr>
      <xdr:spPr>
        <a:xfrm>
          <a:off x="0" y="44958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22</xdr:row>
      <xdr:rowOff>0</xdr:rowOff>
    </xdr:from>
    <xdr:to>
      <xdr:col>1</xdr:col>
      <xdr:colOff>0</xdr:colOff>
      <xdr:row>23</xdr:row>
      <xdr:rowOff>9525</xdr:rowOff>
    </xdr:to>
    <xdr:sp macro="" textlink="">
      <xdr:nvSpPr>
        <xdr:cNvPr id="13" name="正方形/長方形 12">
          <a:extLst>
            <a:ext uri="{FF2B5EF4-FFF2-40B4-BE49-F238E27FC236}">
              <a16:creationId xmlns:a16="http://schemas.microsoft.com/office/drawing/2014/main" id="{2AD64851-8F02-4373-A221-43F268AD3E6B}"/>
            </a:ext>
          </a:extLst>
        </xdr:cNvPr>
        <xdr:cNvSpPr/>
      </xdr:nvSpPr>
      <xdr:spPr>
        <a:xfrm>
          <a:off x="0" y="49530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24</xdr:row>
      <xdr:rowOff>0</xdr:rowOff>
    </xdr:from>
    <xdr:to>
      <xdr:col>1</xdr:col>
      <xdr:colOff>0</xdr:colOff>
      <xdr:row>25</xdr:row>
      <xdr:rowOff>9525</xdr:rowOff>
    </xdr:to>
    <xdr:sp macro="" textlink="">
      <xdr:nvSpPr>
        <xdr:cNvPr id="14" name="正方形/長方形 13">
          <a:extLst>
            <a:ext uri="{FF2B5EF4-FFF2-40B4-BE49-F238E27FC236}">
              <a16:creationId xmlns:a16="http://schemas.microsoft.com/office/drawing/2014/main" id="{0E1165B2-D77E-4588-B571-6DECCA00626A}"/>
            </a:ext>
          </a:extLst>
        </xdr:cNvPr>
        <xdr:cNvSpPr/>
      </xdr:nvSpPr>
      <xdr:spPr>
        <a:xfrm>
          <a:off x="0" y="54102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26</xdr:row>
      <xdr:rowOff>0</xdr:rowOff>
    </xdr:from>
    <xdr:to>
      <xdr:col>1</xdr:col>
      <xdr:colOff>0</xdr:colOff>
      <xdr:row>27</xdr:row>
      <xdr:rowOff>9525</xdr:rowOff>
    </xdr:to>
    <xdr:sp macro="" textlink="">
      <xdr:nvSpPr>
        <xdr:cNvPr id="15" name="正方形/長方形 14">
          <a:extLst>
            <a:ext uri="{FF2B5EF4-FFF2-40B4-BE49-F238E27FC236}">
              <a16:creationId xmlns:a16="http://schemas.microsoft.com/office/drawing/2014/main" id="{6A46D35E-21BE-4325-B9DF-73695F4658B9}"/>
            </a:ext>
          </a:extLst>
        </xdr:cNvPr>
        <xdr:cNvSpPr/>
      </xdr:nvSpPr>
      <xdr:spPr>
        <a:xfrm>
          <a:off x="0" y="58674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28</xdr:row>
      <xdr:rowOff>0</xdr:rowOff>
    </xdr:from>
    <xdr:to>
      <xdr:col>1</xdr:col>
      <xdr:colOff>0</xdr:colOff>
      <xdr:row>29</xdr:row>
      <xdr:rowOff>9525</xdr:rowOff>
    </xdr:to>
    <xdr:sp macro="" textlink="">
      <xdr:nvSpPr>
        <xdr:cNvPr id="16" name="正方形/長方形 15">
          <a:extLst>
            <a:ext uri="{FF2B5EF4-FFF2-40B4-BE49-F238E27FC236}">
              <a16:creationId xmlns:a16="http://schemas.microsoft.com/office/drawing/2014/main" id="{B734FC38-D67A-4301-9634-CDD7187246BE}"/>
            </a:ext>
          </a:extLst>
        </xdr:cNvPr>
        <xdr:cNvSpPr/>
      </xdr:nvSpPr>
      <xdr:spPr>
        <a:xfrm>
          <a:off x="0" y="63246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0</xdr:colOff>
      <xdr:row>30</xdr:row>
      <xdr:rowOff>0</xdr:rowOff>
    </xdr:from>
    <xdr:to>
      <xdr:col>1</xdr:col>
      <xdr:colOff>0</xdr:colOff>
      <xdr:row>31</xdr:row>
      <xdr:rowOff>9525</xdr:rowOff>
    </xdr:to>
    <xdr:sp macro="" textlink="">
      <xdr:nvSpPr>
        <xdr:cNvPr id="17" name="正方形/長方形 16">
          <a:extLst>
            <a:ext uri="{FF2B5EF4-FFF2-40B4-BE49-F238E27FC236}">
              <a16:creationId xmlns:a16="http://schemas.microsoft.com/office/drawing/2014/main" id="{C1FF67BF-D6DD-4524-8BBA-2DEB158A7AFF}"/>
            </a:ext>
          </a:extLst>
        </xdr:cNvPr>
        <xdr:cNvSpPr/>
      </xdr:nvSpPr>
      <xdr:spPr>
        <a:xfrm>
          <a:off x="0" y="6781800"/>
          <a:ext cx="1647825"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igohoken2\&#32102;&#20184;\&#9733;&#12288;&#25351;&#23566;&#20418;&#12288;&#9733;\HP&#26356;&#26032;\&#20196;&#21644;03&#24180;10&#26376;&#12288;&#20307;&#21046;&#31561;&#29366;&#27841;&#19968;&#35239;&#34920;&#12288;&#28155;&#20184;&#26360;&#39006;\&#20196;&#21644;03&#24180;10&#26376;20&#26085;&#12288;&#20462;&#27491;\2&#12288;&#22320;&#22495;&#23494;&#30528;&#12487;&#12452;&#12288;&#28155;&#20184;&#26360;&#39006;&#19968;&#352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igohoken2\&#32102;&#20184;\&#9733;&#12288;&#25351;&#23566;&#20418;&#12288;&#9733;\HP&#26356;&#26032;\&#20196;&#21644;03&#24180;10&#26376;&#12288;&#20307;&#21046;&#31561;&#29366;&#27841;&#19968;&#35239;&#34920;&#12288;&#28155;&#20184;&#26360;&#39006;\&#20196;&#21644;03&#24180;10&#26376;20&#26085;&#12288;&#20462;&#27491;\1%20%20%20%20&#23450;&#26399;&#24033;&#22238;&#12288;&#28155;&#20184;&#26360;&#39006;&#19968;&#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添付書類一覧"/>
      <sheetName val="体制等状況一覧表（別紙1-3）"/>
      <sheetName val="備考（別紙1‐3）"/>
      <sheetName val="割引（別紙5－2）"/>
      <sheetName val="【記載例】地密通所"/>
      <sheetName val="【記載例】シフト記号表（勤務時間帯）"/>
      <sheetName val="地密通所（1枚版）"/>
      <sheetName val="地密通所（100名）"/>
      <sheetName val="シフト記号表（勤務時間帯）"/>
      <sheetName val="記入方法"/>
      <sheetName val="プルダウン・リスト"/>
      <sheetName val="感染症又は災害　届出"/>
      <sheetName val="感染症又は災害　利用延人員数計算"/>
      <sheetName val="中重度ケア体制加算"/>
      <sheetName val="ADL維持等加算"/>
      <sheetName val="認知症加算"/>
      <sheetName val="サービス提供体制強化加算"/>
      <sheetName val="参考様式"/>
      <sheetName val="別紙●24"/>
    </sheetNames>
    <sheetDataSet>
      <sheetData sheetId="0"/>
      <sheetData sheetId="1"/>
      <sheetData sheetId="2"/>
      <sheetData sheetId="3"/>
      <sheetData sheetId="4"/>
      <sheetData sheetId="5">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添付書類一覧"/>
      <sheetName val="体制等状況一覧表(別紙1-3)"/>
      <sheetName val="備考（別紙1-3）"/>
      <sheetName val="割引（別紙5－2）"/>
      <sheetName val="中山間地域等事業所　事業所規模算出表"/>
      <sheetName val="記載例"/>
      <sheetName val="緊急時訪問看護加算・特別管理体制・ターミナルケア体制に係る届出"/>
      <sheetName val="認知症専門ケア加算確認表"/>
      <sheetName val="サービス提供体制強化加算に関する届出書（別紙12）"/>
      <sheetName val="【記載例】定期巡回・随時対応型"/>
      <sheetName val="【記載例】シフト記号表（勤務時間帯）"/>
      <sheetName val="定期巡回・随時対応型"/>
      <sheetName val="シフト記号表"/>
      <sheetName val="記入方法"/>
      <sheetName val="プルダウン・リスト"/>
      <sheetName val="常勤換算一覧表"/>
      <sheetName val="別紙●24"/>
      <sheetName val="定期巡回(1-3)"/>
      <sheetName val="備考（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11" refreshError="1"/>
      <sheetData sheetId="12">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13" refreshError="1"/>
      <sheetData sheetId="14">
        <row r="17">
          <cell r="C17" t="str">
            <v>管理者</v>
          </cell>
          <cell r="D17" t="str">
            <v>オペレーター</v>
          </cell>
          <cell r="E17" t="str">
            <v>訪問介護員</v>
          </cell>
          <cell r="F17" t="str">
            <v>看護職員</v>
          </cell>
          <cell r="G17" t="str">
            <v>理学療法士</v>
          </cell>
          <cell r="H17" t="str">
            <v>作業療法士</v>
          </cell>
          <cell r="I17" t="str">
            <v>言語聴覚士</v>
          </cell>
          <cell r="J17" t="str">
            <v>計画作成責任者</v>
          </cell>
          <cell r="K17" t="str">
            <v>ー</v>
          </cell>
          <cell r="L17" t="str">
            <v>ー</v>
          </cell>
        </row>
      </sheetData>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69"/>
  <sheetViews>
    <sheetView showGridLines="0" tabSelected="1" zoomScaleNormal="100" workbookViewId="0">
      <pane ySplit="4" topLeftCell="A56" activePane="bottomLeft" state="frozen"/>
      <selection activeCell="BL3" sqref="BL3:BM4"/>
      <selection pane="bottomLeft" activeCell="F63" sqref="F63"/>
    </sheetView>
  </sheetViews>
  <sheetFormatPr defaultRowHeight="13.5" x14ac:dyDescent="0.15"/>
  <cols>
    <col min="1" max="1" width="33.875" style="1" customWidth="1"/>
    <col min="2" max="2" width="68.375" style="1" customWidth="1"/>
    <col min="3" max="16384" width="9" style="1"/>
  </cols>
  <sheetData>
    <row r="1" spans="1:2" ht="13.5" customHeight="1" x14ac:dyDescent="0.15">
      <c r="A1" s="784" t="s">
        <v>873</v>
      </c>
      <c r="B1" s="784"/>
    </row>
    <row r="2" spans="1:2" ht="13.5" customHeight="1" x14ac:dyDescent="0.15">
      <c r="A2" s="784"/>
      <c r="B2" s="784"/>
    </row>
    <row r="3" spans="1:2" ht="30" customHeight="1" x14ac:dyDescent="0.15">
      <c r="A3" s="785" t="s">
        <v>1196</v>
      </c>
      <c r="B3" s="785"/>
    </row>
    <row r="4" spans="1:2" x14ac:dyDescent="0.15">
      <c r="A4" s="484" t="s">
        <v>121</v>
      </c>
      <c r="B4" s="484" t="s">
        <v>122</v>
      </c>
    </row>
    <row r="5" spans="1:2" x14ac:dyDescent="0.15">
      <c r="A5" s="5" t="s">
        <v>1197</v>
      </c>
      <c r="B5" s="689" t="s">
        <v>1135</v>
      </c>
    </row>
    <row r="6" spans="1:2" x14ac:dyDescent="0.15">
      <c r="A6" s="507" t="s">
        <v>781</v>
      </c>
      <c r="B6" s="587" t="s">
        <v>874</v>
      </c>
    </row>
    <row r="7" spans="1:2" x14ac:dyDescent="0.15">
      <c r="A7" s="505" t="s">
        <v>85</v>
      </c>
      <c r="B7" s="588" t="s">
        <v>875</v>
      </c>
    </row>
    <row r="8" spans="1:2" x14ac:dyDescent="0.15">
      <c r="A8" s="432" t="s">
        <v>84</v>
      </c>
      <c r="B8" s="589" t="s">
        <v>875</v>
      </c>
    </row>
    <row r="9" spans="1:2" x14ac:dyDescent="0.15">
      <c r="A9" s="778" t="s">
        <v>86</v>
      </c>
      <c r="B9" s="590" t="s">
        <v>875</v>
      </c>
    </row>
    <row r="10" spans="1:2" ht="27" x14ac:dyDescent="0.15">
      <c r="A10" s="780"/>
      <c r="B10" s="91" t="s">
        <v>476</v>
      </c>
    </row>
    <row r="11" spans="1:2" x14ac:dyDescent="0.15">
      <c r="A11" s="88" t="s">
        <v>114</v>
      </c>
      <c r="B11" s="90" t="s">
        <v>123</v>
      </c>
    </row>
    <row r="12" spans="1:2" x14ac:dyDescent="0.15">
      <c r="A12" s="89" t="s">
        <v>115</v>
      </c>
      <c r="B12" s="90" t="s">
        <v>123</v>
      </c>
    </row>
    <row r="13" spans="1:2" x14ac:dyDescent="0.15">
      <c r="A13" s="566" t="s">
        <v>803</v>
      </c>
      <c r="B13" s="90" t="s">
        <v>123</v>
      </c>
    </row>
    <row r="14" spans="1:2" x14ac:dyDescent="0.15">
      <c r="A14" s="566" t="s">
        <v>805</v>
      </c>
      <c r="B14" s="90" t="s">
        <v>123</v>
      </c>
    </row>
    <row r="15" spans="1:2" ht="27" x14ac:dyDescent="0.15">
      <c r="A15" s="87" t="s">
        <v>116</v>
      </c>
      <c r="B15" s="589" t="s">
        <v>876</v>
      </c>
    </row>
    <row r="16" spans="1:2" x14ac:dyDescent="0.15">
      <c r="A16" s="778" t="s">
        <v>96</v>
      </c>
      <c r="B16" s="590" t="s">
        <v>890</v>
      </c>
    </row>
    <row r="17" spans="1:2" x14ac:dyDescent="0.15">
      <c r="A17" s="779"/>
      <c r="B17" s="590" t="s">
        <v>875</v>
      </c>
    </row>
    <row r="18" spans="1:2" x14ac:dyDescent="0.15">
      <c r="A18" s="780"/>
      <c r="B18" s="91" t="s">
        <v>477</v>
      </c>
    </row>
    <row r="19" spans="1:2" ht="27" x14ac:dyDescent="0.15">
      <c r="A19" s="87" t="s">
        <v>118</v>
      </c>
      <c r="B19" s="613" t="s">
        <v>905</v>
      </c>
    </row>
    <row r="20" spans="1:2" x14ac:dyDescent="0.15">
      <c r="A20" s="778" t="s">
        <v>751</v>
      </c>
      <c r="B20" s="705" t="s">
        <v>906</v>
      </c>
    </row>
    <row r="21" spans="1:2" x14ac:dyDescent="0.15">
      <c r="A21" s="779"/>
      <c r="B21" s="591" t="s">
        <v>875</v>
      </c>
    </row>
    <row r="22" spans="1:2" x14ac:dyDescent="0.15">
      <c r="A22" s="780"/>
      <c r="B22" s="506" t="s">
        <v>533</v>
      </c>
    </row>
    <row r="23" spans="1:2" x14ac:dyDescent="0.15">
      <c r="A23" s="778" t="s">
        <v>94</v>
      </c>
      <c r="B23" s="483" t="s">
        <v>752</v>
      </c>
    </row>
    <row r="24" spans="1:2" x14ac:dyDescent="0.15">
      <c r="A24" s="779"/>
      <c r="B24" s="703" t="s">
        <v>875</v>
      </c>
    </row>
    <row r="25" spans="1:2" ht="54" x14ac:dyDescent="0.15">
      <c r="A25" s="780"/>
      <c r="B25" s="704" t="s">
        <v>554</v>
      </c>
    </row>
    <row r="26" spans="1:2" ht="27" x14ac:dyDescent="0.15">
      <c r="A26" s="87" t="s">
        <v>120</v>
      </c>
      <c r="B26" s="590" t="s">
        <v>912</v>
      </c>
    </row>
    <row r="27" spans="1:2" x14ac:dyDescent="0.15">
      <c r="A27" s="778" t="s">
        <v>87</v>
      </c>
      <c r="B27" s="705" t="s">
        <v>875</v>
      </c>
    </row>
    <row r="28" spans="1:2" x14ac:dyDescent="0.15">
      <c r="A28" s="780"/>
      <c r="B28" s="704" t="s">
        <v>605</v>
      </c>
    </row>
    <row r="29" spans="1:2" x14ac:dyDescent="0.15">
      <c r="A29" s="87" t="s">
        <v>113</v>
      </c>
      <c r="B29" s="90" t="s">
        <v>123</v>
      </c>
    </row>
    <row r="30" spans="1:2" x14ac:dyDescent="0.15">
      <c r="A30" s="786" t="s">
        <v>125</v>
      </c>
      <c r="B30" s="705" t="s">
        <v>875</v>
      </c>
    </row>
    <row r="31" spans="1:2" x14ac:dyDescent="0.15">
      <c r="A31" s="787"/>
      <c r="B31" s="704" t="s">
        <v>606</v>
      </c>
    </row>
    <row r="32" spans="1:2" ht="40.5" x14ac:dyDescent="0.15">
      <c r="A32" s="87" t="s">
        <v>124</v>
      </c>
      <c r="B32" s="90" t="s">
        <v>123</v>
      </c>
    </row>
    <row r="33" spans="1:2" x14ac:dyDescent="0.15">
      <c r="A33" s="432" t="s">
        <v>100</v>
      </c>
      <c r="B33" s="90" t="s">
        <v>123</v>
      </c>
    </row>
    <row r="34" spans="1:2" x14ac:dyDescent="0.15">
      <c r="A34" s="778" t="s">
        <v>88</v>
      </c>
      <c r="B34" s="705" t="s">
        <v>875</v>
      </c>
    </row>
    <row r="35" spans="1:2" x14ac:dyDescent="0.15">
      <c r="A35" s="780"/>
      <c r="B35" s="704" t="s">
        <v>607</v>
      </c>
    </row>
    <row r="36" spans="1:2" x14ac:dyDescent="0.15">
      <c r="A36" s="778" t="s">
        <v>89</v>
      </c>
      <c r="B36" s="705" t="s">
        <v>875</v>
      </c>
    </row>
    <row r="37" spans="1:2" x14ac:dyDescent="0.15">
      <c r="A37" s="780"/>
      <c r="B37" s="704" t="s">
        <v>608</v>
      </c>
    </row>
    <row r="38" spans="1:2" x14ac:dyDescent="0.15">
      <c r="A38" s="778" t="s">
        <v>119</v>
      </c>
      <c r="B38" s="483" t="s">
        <v>756</v>
      </c>
    </row>
    <row r="39" spans="1:2" x14ac:dyDescent="0.15">
      <c r="A39" s="779"/>
      <c r="B39" s="703" t="s">
        <v>875</v>
      </c>
    </row>
    <row r="40" spans="1:2" x14ac:dyDescent="0.15">
      <c r="A40" s="780"/>
      <c r="B40" s="704" t="s">
        <v>609</v>
      </c>
    </row>
    <row r="41" spans="1:2" x14ac:dyDescent="0.15">
      <c r="A41" s="786" t="s">
        <v>128</v>
      </c>
      <c r="B41" s="705" t="s">
        <v>876</v>
      </c>
    </row>
    <row r="42" spans="1:2" x14ac:dyDescent="0.15">
      <c r="A42" s="788"/>
      <c r="B42" s="703" t="s">
        <v>875</v>
      </c>
    </row>
    <row r="43" spans="1:2" x14ac:dyDescent="0.15">
      <c r="A43" s="787"/>
      <c r="B43" s="704" t="s">
        <v>610</v>
      </c>
    </row>
    <row r="44" spans="1:2" x14ac:dyDescent="0.15">
      <c r="A44" s="432" t="s">
        <v>95</v>
      </c>
      <c r="B44" s="89" t="s">
        <v>126</v>
      </c>
    </row>
    <row r="45" spans="1:2" x14ac:dyDescent="0.15">
      <c r="A45" s="778" t="s">
        <v>108</v>
      </c>
      <c r="B45" s="705" t="s">
        <v>919</v>
      </c>
    </row>
    <row r="46" spans="1:2" x14ac:dyDescent="0.15">
      <c r="A46" s="779"/>
      <c r="B46" s="703" t="s">
        <v>875</v>
      </c>
    </row>
    <row r="47" spans="1:2" ht="40.5" x14ac:dyDescent="0.15">
      <c r="A47" s="780"/>
      <c r="B47" s="704" t="s">
        <v>634</v>
      </c>
    </row>
    <row r="48" spans="1:2" x14ac:dyDescent="0.15">
      <c r="A48" s="778" t="s">
        <v>90</v>
      </c>
      <c r="B48" s="705" t="s">
        <v>921</v>
      </c>
    </row>
    <row r="49" spans="1:2" x14ac:dyDescent="0.15">
      <c r="A49" s="779"/>
      <c r="B49" s="703" t="s">
        <v>875</v>
      </c>
    </row>
    <row r="50" spans="1:2" ht="27" x14ac:dyDescent="0.15">
      <c r="A50" s="780"/>
      <c r="B50" s="704" t="s">
        <v>753</v>
      </c>
    </row>
    <row r="51" spans="1:2" x14ac:dyDescent="0.15">
      <c r="A51" s="432" t="s">
        <v>91</v>
      </c>
      <c r="B51" s="90" t="s">
        <v>123</v>
      </c>
    </row>
    <row r="52" spans="1:2" x14ac:dyDescent="0.15">
      <c r="A52" s="432" t="s">
        <v>93</v>
      </c>
      <c r="B52" s="90" t="s">
        <v>123</v>
      </c>
    </row>
    <row r="53" spans="1:2" x14ac:dyDescent="0.15">
      <c r="A53" s="778" t="s">
        <v>97</v>
      </c>
      <c r="B53" s="705" t="s">
        <v>924</v>
      </c>
    </row>
    <row r="54" spans="1:2" ht="81" x14ac:dyDescent="0.15">
      <c r="A54" s="780"/>
      <c r="B54" s="704" t="s">
        <v>1151</v>
      </c>
    </row>
    <row r="55" spans="1:2" x14ac:dyDescent="0.15">
      <c r="A55" s="781" t="s">
        <v>827</v>
      </c>
      <c r="B55" s="690" t="s">
        <v>1000</v>
      </c>
    </row>
    <row r="56" spans="1:2" ht="81" x14ac:dyDescent="0.15">
      <c r="A56" s="783"/>
      <c r="B56" s="706" t="s">
        <v>1152</v>
      </c>
    </row>
    <row r="57" spans="1:2" ht="27" x14ac:dyDescent="0.15">
      <c r="A57" s="87" t="s">
        <v>129</v>
      </c>
      <c r="B57" s="589" t="s">
        <v>1039</v>
      </c>
    </row>
    <row r="58" spans="1:2" ht="40.5" x14ac:dyDescent="0.15">
      <c r="A58" s="91" t="s">
        <v>131</v>
      </c>
      <c r="B58" s="90" t="s">
        <v>123</v>
      </c>
    </row>
    <row r="59" spans="1:2" ht="27" x14ac:dyDescent="0.15">
      <c r="A59" s="87" t="s">
        <v>130</v>
      </c>
      <c r="B59" s="90" t="s">
        <v>123</v>
      </c>
    </row>
    <row r="60" spans="1:2" ht="27" x14ac:dyDescent="0.15">
      <c r="A60" s="87" t="s">
        <v>127</v>
      </c>
      <c r="B60" s="90" t="s">
        <v>123</v>
      </c>
    </row>
    <row r="61" spans="1:2" x14ac:dyDescent="0.15">
      <c r="A61" s="89" t="s">
        <v>117</v>
      </c>
      <c r="B61" s="90" t="s">
        <v>123</v>
      </c>
    </row>
    <row r="62" spans="1:2" x14ac:dyDescent="0.15">
      <c r="A62" s="781" t="s">
        <v>1153</v>
      </c>
      <c r="B62" s="691" t="s">
        <v>1040</v>
      </c>
    </row>
    <row r="63" spans="1:2" ht="54" x14ac:dyDescent="0.15">
      <c r="A63" s="782"/>
      <c r="B63" s="1450" t="s">
        <v>1198</v>
      </c>
    </row>
    <row r="64" spans="1:2" x14ac:dyDescent="0.15">
      <c r="A64" s="781" t="s">
        <v>830</v>
      </c>
      <c r="B64" s="691" t="s">
        <v>1041</v>
      </c>
    </row>
    <row r="65" spans="1:2" ht="27" x14ac:dyDescent="0.15">
      <c r="A65" s="783"/>
      <c r="B65" s="707" t="s">
        <v>1154</v>
      </c>
    </row>
    <row r="66" spans="1:2" x14ac:dyDescent="0.15">
      <c r="A66" s="778" t="s">
        <v>98</v>
      </c>
      <c r="B66" s="705" t="s">
        <v>1133</v>
      </c>
    </row>
    <row r="67" spans="1:2" x14ac:dyDescent="0.15">
      <c r="A67" s="779"/>
      <c r="B67" s="703" t="s">
        <v>1155</v>
      </c>
    </row>
    <row r="68" spans="1:2" ht="54" x14ac:dyDescent="0.15">
      <c r="A68" s="780"/>
      <c r="B68" s="704" t="s">
        <v>754</v>
      </c>
    </row>
    <row r="69" spans="1:2" ht="27" x14ac:dyDescent="0.15">
      <c r="A69" s="584" t="s">
        <v>872</v>
      </c>
      <c r="B69" s="585" t="s">
        <v>1134</v>
      </c>
    </row>
  </sheetData>
  <mergeCells count="19">
    <mergeCell ref="A1:B2"/>
    <mergeCell ref="A3:B3"/>
    <mergeCell ref="A55:A56"/>
    <mergeCell ref="A20:A22"/>
    <mergeCell ref="A9:A10"/>
    <mergeCell ref="A16:A18"/>
    <mergeCell ref="A23:A25"/>
    <mergeCell ref="A27:A28"/>
    <mergeCell ref="A30:A31"/>
    <mergeCell ref="A34:A35"/>
    <mergeCell ref="A36:A37"/>
    <mergeCell ref="A38:A40"/>
    <mergeCell ref="A41:A43"/>
    <mergeCell ref="A45:A47"/>
    <mergeCell ref="A48:A50"/>
    <mergeCell ref="A53:A54"/>
    <mergeCell ref="A66:A68"/>
    <mergeCell ref="A62:A63"/>
    <mergeCell ref="A64:A65"/>
  </mergeCells>
  <phoneticPr fontId="2"/>
  <hyperlinks>
    <hyperlink ref="B7" location="'（ユニット型）'!A1" display="（参考様式1）従業者の勤務の体制及び勤務形態一覧表" xr:uid="{F30C25B2-AAC0-4024-902A-7BD37991C02F}"/>
    <hyperlink ref="B8" location="'（ユニット型）'!A1" display="（参考様式1）従業者の勤務の体制及び勤務形態一覧表" xr:uid="{4F330E76-4440-4152-A1E2-8A594F37F45C}"/>
    <hyperlink ref="B15" location="別紙38!A1" display="（別紙38）栄養マネジメント体制に関する届出書" xr:uid="{BBD34F35-A998-4CD7-8BF0-A0ABF69164B6}"/>
    <hyperlink ref="B9" location="'（ユニット型）'!A1" display="（参考様式1）従業者の勤務の体制及び勤務形態一覧表" xr:uid="{466C9ADC-77E3-4446-9D1E-7D2580F2F610}"/>
    <hyperlink ref="B16" location="別紙37!A1" display="（別紙37）日常生活継続支援加算に関する届出書" xr:uid="{6513863C-7BFB-4F13-B887-E5C021A4AB0C}"/>
    <hyperlink ref="B17" location="'（ユニット型）'!A1" display="（参考様式1）従業者の勤務の体制及び勤務形態一覧表" xr:uid="{8CA853BD-A2ED-4C7A-8A10-210B36801B4C}"/>
    <hyperlink ref="B19" location="'別紙37-2'!A1" display="（別紙37-2）テクノロジーの導入による日常生活継続支援加算に関する届出書" xr:uid="{8DFFA2D1-7E5F-4909-A215-448FC3B623BE}"/>
    <hyperlink ref="B20" location="'別紙25－2'!A1" display="（別紙25-2）看護体制加算に係る届出書" xr:uid="{0188F97F-74F9-4A2B-BDDA-503A2054AA35}"/>
    <hyperlink ref="B21" location="'（ユニット型）'!A1" display="（参考様式1）従業者の勤務の体制及び勤務形態一覧表" xr:uid="{753FFC50-B9F6-4C75-86D0-54F3D0AE9424}"/>
    <hyperlink ref="B23" location="夜勤職員配置!A1" display="・夜勤職員配置加算に係る届出書" xr:uid="{1EFD1678-92A5-48C7-AD86-3AE463F0051E}"/>
    <hyperlink ref="B24" location="'（ユニット型）'!A1" display="（参考様式1）従業者の勤務の体制及び勤務形態一覧表" xr:uid="{F976FBC5-7AD3-4E52-80D9-86F284BA57D8}"/>
    <hyperlink ref="B26" location="別紙27!A1" display="（別紙27）テクノロジーの導入による夜勤職員配置加算に係る届出書" xr:uid="{62FF4F1C-6B36-4DDC-B909-90BD4701E272}"/>
    <hyperlink ref="B27" location="'（ユニット型）'!A1" display="（参考様式1）従業者の勤務の体制及び勤務形態一覧表" xr:uid="{FBF73D20-0021-40B7-9B05-51C346C5A5A2}"/>
    <hyperlink ref="B30" location="'（ユニット型）'!A1" display="（参考様式1）従業者の勤務の体制及び勤務形態一覧表" xr:uid="{3D9D60D2-D91D-4CE0-88D1-42384E9ABB94}"/>
    <hyperlink ref="B34" location="'（ユニット型）'!A1" display="（参考様式1）従業者の勤務の体制及び勤務形態一覧表" xr:uid="{180C5344-AD1A-40C5-9BB7-1B70BF93E37A}"/>
    <hyperlink ref="B36" location="'（ユニット型）'!A1" display="（参考様式1）従業者の勤務の体制及び勤務形態一覧表" xr:uid="{D022B110-4ADF-4C82-AE5D-219143E32BDA}"/>
    <hyperlink ref="B38" location="障害者生活支援体制加算!A1" display="・障害者生活支援体制加算に係る確認書" xr:uid="{D15291D8-DEE1-4CF4-9C7F-B92A60B80538}"/>
    <hyperlink ref="B39" location="'（ユニット型）'!A1" display="（参考様式1）従業者の勤務の体制及び勤務形態一覧表" xr:uid="{5637CB59-A6EC-4631-9D75-0D9EC95505F8}"/>
    <hyperlink ref="B41" location="別紙38!A1" display="（別紙38）栄養マネジメント体制に関する届出書" xr:uid="{5CD0F8A5-A8E2-48AD-B918-0C48ED287108}"/>
    <hyperlink ref="B42" location="'（ユニット型）'!A1" display="（参考様式1）従業者の勤務の体制及び勤務形態一覧表" xr:uid="{30A36BCC-3D48-4ABE-A97C-A76F2A02375F}"/>
    <hyperlink ref="B45" location="別紙39!A1" display="（別紙39）配置医師緊急時対応加算に係る届出書" xr:uid="{3B1E4B09-8B6F-4BDF-9B96-16B250559C4B}"/>
    <hyperlink ref="B46" location="'（ユニット型）'!A1" display="（参考様式1）従業者の勤務の体制及び勤務形態一覧表" xr:uid="{0FBFD852-5BE4-40A3-A5FC-A35E712C43C9}"/>
    <hyperlink ref="B48" location="'別紙34 '!A1" display="（別紙34）看取り介護体制に係る届出書" xr:uid="{7F8A38C8-4155-4421-8FA7-4D7424871CB9}"/>
    <hyperlink ref="B49" location="'（ユニット型）'!A1" display="（参考様式1）従業者の勤務の体制及び勤務形態一覧表" xr:uid="{B70ADEEA-DB26-4C48-BBD5-126E52C88154}"/>
    <hyperlink ref="B53" location="'別紙12-2'!A1" display="（別紙12-2）認知症専門ケア加算に係る届出書" xr:uid="{5602799B-BCFE-462B-A421-5E221747C1AF}"/>
    <hyperlink ref="B57" location="別紙41!A1" display="（別紙41）褥瘡マネジメントに関する届出書" xr:uid="{AB652FA0-AD39-4C84-904A-C454D7F6FDAF}"/>
    <hyperlink ref="B66" location="'別紙14－4'!A1" display="（別紙14-4）サービス提供体制強化加算に関する届出書" xr:uid="{CCDA89E2-72EC-483E-BCA0-61E0888D4868}"/>
    <hyperlink ref="B67" location="参考様式!A1" display="（参考様式）資格・継続年数要件確認に係る従業者常勤換算一覧表" xr:uid="{F2D8457F-83B5-40B0-928E-1EA3F495FB73}"/>
    <hyperlink ref="B6" location="'別紙5－2'!A1" display="（別紙5-2）割引率の設定について" xr:uid="{23DFC491-555F-4F30-A186-1793B0D5FA3D}"/>
    <hyperlink ref="B5" location="別紙１ｰ３!A1" display="※必ず提出してください" xr:uid="{12B4B7E7-65B4-453A-8644-03200FE45F7E}"/>
    <hyperlink ref="B55" location="別紙40!A1" display="（別紙40）認知症チームケア推進加算に係る届出書" xr:uid="{DFA568AE-7E98-4DC1-9E6E-03F5E533A927}"/>
    <hyperlink ref="B62" location="別紙35!A1" display="（別紙35）高齢者施設等感染対策向上加算に係る届出書" xr:uid="{68A1A302-3CEF-425D-A15E-6E660F53ECB8}"/>
    <hyperlink ref="B64" location="別紙28!A1" display="（別紙28）生産性向上推進体制加算に係る届出書" xr:uid="{46CC1403-5EA9-4F1D-B773-2713E84D148F}"/>
  </hyperlinks>
  <printOptions horizontalCentered="1"/>
  <pageMargins left="0.23622047244094491" right="0.23622047244094491" top="0.74803149606299213" bottom="0.74803149606299213" header="0.51181102362204722" footer="0.31496062992125984"/>
  <pageSetup paperSize="9" scale="98" firstPageNumber="44" fitToHeight="0" orientation="portrait" cellComments="asDisplayed"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83AB-96B1-4A5D-97BF-3683EC26B20F}">
  <sheetPr>
    <tabColor theme="9" tint="0.79998168889431442"/>
    <pageSetUpPr fitToPage="1"/>
  </sheetPr>
  <dimension ref="B1:Q54"/>
  <sheetViews>
    <sheetView showGridLines="0" zoomScale="75" zoomScaleNormal="75" workbookViewId="0">
      <selection activeCell="P3" sqref="P3:Q4"/>
    </sheetView>
  </sheetViews>
  <sheetFormatPr defaultRowHeight="18.75" x14ac:dyDescent="0.15"/>
  <cols>
    <col min="1" max="1" width="1.625" style="214" customWidth="1"/>
    <col min="2" max="2" width="5.625" style="213" customWidth="1"/>
    <col min="3" max="3" width="10.625" style="213" customWidth="1"/>
    <col min="4" max="4" width="10.625" style="213" hidden="1" customWidth="1"/>
    <col min="5" max="5" width="3.375" style="213" bestFit="1" customWidth="1"/>
    <col min="6" max="6" width="15.625" style="214" customWidth="1"/>
    <col min="7" max="7" width="3.375" style="214" bestFit="1" customWidth="1"/>
    <col min="8" max="8" width="15.625" style="214" customWidth="1"/>
    <col min="9" max="9" width="3.375" style="214" bestFit="1" customWidth="1"/>
    <col min="10" max="10" width="15.625" style="213" customWidth="1"/>
    <col min="11" max="11" width="3.375" style="214" bestFit="1" customWidth="1"/>
    <col min="12" max="12" width="15.625" style="214" customWidth="1"/>
    <col min="13" max="13" width="3.375" style="214" customWidth="1"/>
    <col min="14" max="14" width="50.625" style="214" customWidth="1"/>
    <col min="15" max="16" width="9" style="214"/>
    <col min="17" max="17" width="25.25" style="214" customWidth="1"/>
    <col min="18" max="16384" width="9" style="214"/>
  </cols>
  <sheetData>
    <row r="1" spans="2:17" x14ac:dyDescent="0.15">
      <c r="B1" s="212" t="s">
        <v>292</v>
      </c>
    </row>
    <row r="2" spans="2:17" ht="19.5" thickBot="1" x14ac:dyDescent="0.2">
      <c r="B2" s="215" t="s">
        <v>293</v>
      </c>
      <c r="F2" s="216"/>
      <c r="J2" s="217"/>
      <c r="P2" s="1"/>
      <c r="Q2" s="434"/>
    </row>
    <row r="3" spans="2:17" ht="19.5" thickTop="1" x14ac:dyDescent="0.15">
      <c r="B3" s="216" t="s">
        <v>294</v>
      </c>
      <c r="F3" s="217" t="s">
        <v>295</v>
      </c>
      <c r="J3" s="217"/>
      <c r="P3" s="917" t="s">
        <v>755</v>
      </c>
      <c r="Q3" s="918"/>
    </row>
    <row r="4" spans="2:17" ht="19.5" thickBot="1" x14ac:dyDescent="0.2">
      <c r="B4" s="215"/>
      <c r="F4" s="1133" t="s">
        <v>296</v>
      </c>
      <c r="G4" s="1133"/>
      <c r="H4" s="1133"/>
      <c r="I4" s="1133"/>
      <c r="J4" s="1133"/>
      <c r="K4" s="1133"/>
      <c r="L4" s="1133"/>
      <c r="N4" s="1133" t="s">
        <v>297</v>
      </c>
      <c r="P4" s="919"/>
      <c r="Q4" s="920"/>
    </row>
    <row r="5" spans="2:17" ht="19.5" thickTop="1" x14ac:dyDescent="0.15">
      <c r="B5" s="213" t="s">
        <v>173</v>
      </c>
      <c r="C5" s="213" t="s">
        <v>274</v>
      </c>
      <c r="F5" s="213" t="s">
        <v>298</v>
      </c>
      <c r="G5" s="213"/>
      <c r="H5" s="213" t="s">
        <v>299</v>
      </c>
      <c r="J5" s="213" t="s">
        <v>300</v>
      </c>
      <c r="L5" s="213" t="s">
        <v>296</v>
      </c>
      <c r="N5" s="1133"/>
      <c r="P5" s="485"/>
      <c r="Q5" s="434"/>
    </row>
    <row r="6" spans="2:17" x14ac:dyDescent="0.15">
      <c r="B6" s="218">
        <v>1</v>
      </c>
      <c r="C6" s="219" t="s">
        <v>214</v>
      </c>
      <c r="D6" s="220" t="str">
        <f>C6</f>
        <v>a</v>
      </c>
      <c r="E6" s="218" t="s">
        <v>301</v>
      </c>
      <c r="F6" s="221">
        <v>0.29166666666666669</v>
      </c>
      <c r="G6" s="218" t="s">
        <v>302</v>
      </c>
      <c r="H6" s="221">
        <v>0.66666666666666663</v>
      </c>
      <c r="I6" s="222" t="s">
        <v>303</v>
      </c>
      <c r="J6" s="221">
        <v>4.1666666666666664E-2</v>
      </c>
      <c r="K6" s="223" t="s">
        <v>153</v>
      </c>
      <c r="L6" s="224">
        <f>IF(OR(F6="",H6=""),"",(H6+IF(F6&gt;H6,1,0)-F6-J6)*24)</f>
        <v>7.9999999999999982</v>
      </c>
      <c r="N6" s="225"/>
    </row>
    <row r="7" spans="2:17" x14ac:dyDescent="0.15">
      <c r="B7" s="218">
        <v>2</v>
      </c>
      <c r="C7" s="219" t="s">
        <v>193</v>
      </c>
      <c r="D7" s="220" t="str">
        <f t="shared" ref="D7:D38" si="0">C7</f>
        <v>b</v>
      </c>
      <c r="E7" s="218" t="s">
        <v>301</v>
      </c>
      <c r="F7" s="221">
        <v>0.375</v>
      </c>
      <c r="G7" s="218" t="s">
        <v>302</v>
      </c>
      <c r="H7" s="221">
        <v>0.75</v>
      </c>
      <c r="I7" s="222" t="s">
        <v>303</v>
      </c>
      <c r="J7" s="221">
        <v>4.1666666666666664E-2</v>
      </c>
      <c r="K7" s="223" t="s">
        <v>153</v>
      </c>
      <c r="L7" s="224">
        <f>IF(OR(F7="",H7=""),"",(H7+IF(F7&gt;H7,1,0)-F7-J7)*24)</f>
        <v>8</v>
      </c>
      <c r="N7" s="225"/>
    </row>
    <row r="8" spans="2:17" x14ac:dyDescent="0.15">
      <c r="B8" s="218">
        <v>3</v>
      </c>
      <c r="C8" s="219" t="s">
        <v>304</v>
      </c>
      <c r="D8" s="220" t="str">
        <f t="shared" si="0"/>
        <v>c</v>
      </c>
      <c r="E8" s="218" t="s">
        <v>301</v>
      </c>
      <c r="F8" s="221">
        <v>0.41666666666666669</v>
      </c>
      <c r="G8" s="218" t="s">
        <v>302</v>
      </c>
      <c r="H8" s="221">
        <v>0.79166666666666663</v>
      </c>
      <c r="I8" s="222" t="s">
        <v>303</v>
      </c>
      <c r="J8" s="221">
        <v>4.1666666666666664E-2</v>
      </c>
      <c r="K8" s="223" t="s">
        <v>153</v>
      </c>
      <c r="L8" s="224">
        <f>IF(OR(F8="",H8=""),"",(H8+IF(F8&gt;H8,1,0)-F8-J8)*24)</f>
        <v>7.9999999999999982</v>
      </c>
      <c r="N8" s="225"/>
    </row>
    <row r="9" spans="2:17" x14ac:dyDescent="0.15">
      <c r="B9" s="218">
        <v>4</v>
      </c>
      <c r="C9" s="219" t="s">
        <v>215</v>
      </c>
      <c r="D9" s="220" t="str">
        <f t="shared" si="0"/>
        <v>d</v>
      </c>
      <c r="E9" s="218" t="s">
        <v>301</v>
      </c>
      <c r="F9" s="221">
        <v>0.5</v>
      </c>
      <c r="G9" s="218" t="s">
        <v>302</v>
      </c>
      <c r="H9" s="221">
        <v>0.875</v>
      </c>
      <c r="I9" s="222" t="s">
        <v>303</v>
      </c>
      <c r="J9" s="221">
        <v>4.1666666666666664E-2</v>
      </c>
      <c r="K9" s="223" t="s">
        <v>153</v>
      </c>
      <c r="L9" s="224">
        <f>IF(OR(F9="",H9=""),"",(H9+IF(F9&gt;H9,1,0)-F9-J9)*24)</f>
        <v>8</v>
      </c>
      <c r="N9" s="225"/>
    </row>
    <row r="10" spans="2:17" x14ac:dyDescent="0.15">
      <c r="B10" s="218">
        <v>5</v>
      </c>
      <c r="C10" s="219" t="s">
        <v>199</v>
      </c>
      <c r="D10" s="220" t="str">
        <f t="shared" si="0"/>
        <v>e</v>
      </c>
      <c r="E10" s="218" t="s">
        <v>301</v>
      </c>
      <c r="F10" s="221">
        <v>0.375</v>
      </c>
      <c r="G10" s="218" t="s">
        <v>302</v>
      </c>
      <c r="H10" s="221">
        <v>0.54166666666666663</v>
      </c>
      <c r="I10" s="222" t="s">
        <v>303</v>
      </c>
      <c r="J10" s="221">
        <v>0</v>
      </c>
      <c r="K10" s="223" t="s">
        <v>153</v>
      </c>
      <c r="L10" s="224">
        <f t="shared" ref="L10:L22" si="1">IF(OR(F10="",H10=""),"",(H10+IF(F10&gt;H10,1,0)-F10-J10)*24)</f>
        <v>3.9999999999999991</v>
      </c>
      <c r="N10" s="225"/>
    </row>
    <row r="11" spans="2:17" x14ac:dyDescent="0.15">
      <c r="B11" s="218">
        <v>6</v>
      </c>
      <c r="C11" s="219" t="s">
        <v>206</v>
      </c>
      <c r="D11" s="220" t="str">
        <f t="shared" si="0"/>
        <v>f</v>
      </c>
      <c r="E11" s="218" t="s">
        <v>301</v>
      </c>
      <c r="F11" s="221">
        <v>0.54166666666666663</v>
      </c>
      <c r="G11" s="218" t="s">
        <v>302</v>
      </c>
      <c r="H11" s="221">
        <v>0.77083333333333337</v>
      </c>
      <c r="I11" s="222" t="s">
        <v>303</v>
      </c>
      <c r="J11" s="221">
        <v>0</v>
      </c>
      <c r="K11" s="223" t="s">
        <v>153</v>
      </c>
      <c r="L11" s="224">
        <f>IF(OR(F11="",H11=""),"",(H11+IF(F11&gt;H11,1,0)-F11-J11)*24)</f>
        <v>5.5000000000000018</v>
      </c>
      <c r="N11" s="225"/>
    </row>
    <row r="12" spans="2:17" x14ac:dyDescent="0.15">
      <c r="B12" s="218">
        <v>7</v>
      </c>
      <c r="C12" s="219" t="s">
        <v>305</v>
      </c>
      <c r="D12" s="220" t="str">
        <f t="shared" si="0"/>
        <v>g</v>
      </c>
      <c r="E12" s="218" t="s">
        <v>301</v>
      </c>
      <c r="F12" s="221">
        <v>0.58333333333333337</v>
      </c>
      <c r="G12" s="218" t="s">
        <v>302</v>
      </c>
      <c r="H12" s="221">
        <v>0.83333333333333337</v>
      </c>
      <c r="I12" s="222" t="s">
        <v>303</v>
      </c>
      <c r="J12" s="221">
        <v>0</v>
      </c>
      <c r="K12" s="223" t="s">
        <v>153</v>
      </c>
      <c r="L12" s="224">
        <f t="shared" si="1"/>
        <v>6</v>
      </c>
      <c r="N12" s="225"/>
    </row>
    <row r="13" spans="2:17" x14ac:dyDescent="0.15">
      <c r="B13" s="218">
        <v>8</v>
      </c>
      <c r="C13" s="219" t="s">
        <v>226</v>
      </c>
      <c r="D13" s="220" t="str">
        <f t="shared" si="0"/>
        <v>h</v>
      </c>
      <c r="E13" s="218" t="s">
        <v>301</v>
      </c>
      <c r="F13" s="221">
        <v>0.66666666666666663</v>
      </c>
      <c r="G13" s="218" t="s">
        <v>302</v>
      </c>
      <c r="H13" s="221">
        <v>0</v>
      </c>
      <c r="I13" s="222" t="s">
        <v>303</v>
      </c>
      <c r="J13" s="221">
        <v>2.0833333333333332E-2</v>
      </c>
      <c r="K13" s="223" t="s">
        <v>153</v>
      </c>
      <c r="L13" s="224">
        <f t="shared" si="1"/>
        <v>7.5000000000000018</v>
      </c>
      <c r="N13" s="225" t="s">
        <v>306</v>
      </c>
    </row>
    <row r="14" spans="2:17" x14ac:dyDescent="0.15">
      <c r="B14" s="218">
        <v>9</v>
      </c>
      <c r="C14" s="219" t="s">
        <v>227</v>
      </c>
      <c r="D14" s="220" t="str">
        <f t="shared" si="0"/>
        <v>i</v>
      </c>
      <c r="E14" s="218" t="s">
        <v>301</v>
      </c>
      <c r="F14" s="221">
        <v>0</v>
      </c>
      <c r="G14" s="218" t="s">
        <v>302</v>
      </c>
      <c r="H14" s="221">
        <v>0.375</v>
      </c>
      <c r="I14" s="222" t="s">
        <v>303</v>
      </c>
      <c r="J14" s="221">
        <v>2.0833333333333332E-2</v>
      </c>
      <c r="K14" s="223" t="s">
        <v>153</v>
      </c>
      <c r="L14" s="224">
        <f t="shared" si="1"/>
        <v>8.5</v>
      </c>
      <c r="N14" s="225" t="s">
        <v>307</v>
      </c>
    </row>
    <row r="15" spans="2:17" x14ac:dyDescent="0.15">
      <c r="B15" s="218">
        <v>10</v>
      </c>
      <c r="C15" s="219" t="s">
        <v>308</v>
      </c>
      <c r="D15" s="220" t="str">
        <f t="shared" si="0"/>
        <v>j</v>
      </c>
      <c r="E15" s="218" t="s">
        <v>301</v>
      </c>
      <c r="F15" s="221"/>
      <c r="G15" s="218" t="s">
        <v>302</v>
      </c>
      <c r="H15" s="221"/>
      <c r="I15" s="222" t="s">
        <v>303</v>
      </c>
      <c r="J15" s="221">
        <v>0</v>
      </c>
      <c r="K15" s="223" t="s">
        <v>153</v>
      </c>
      <c r="L15" s="224" t="str">
        <f t="shared" si="1"/>
        <v/>
      </c>
      <c r="N15" s="225"/>
    </row>
    <row r="16" spans="2:17" x14ac:dyDescent="0.15">
      <c r="B16" s="218">
        <v>11</v>
      </c>
      <c r="C16" s="219" t="s">
        <v>309</v>
      </c>
      <c r="D16" s="220" t="str">
        <f t="shared" si="0"/>
        <v>k</v>
      </c>
      <c r="E16" s="218" t="s">
        <v>301</v>
      </c>
      <c r="F16" s="221"/>
      <c r="G16" s="218" t="s">
        <v>302</v>
      </c>
      <c r="H16" s="221"/>
      <c r="I16" s="222" t="s">
        <v>303</v>
      </c>
      <c r="J16" s="221">
        <v>0</v>
      </c>
      <c r="K16" s="223" t="s">
        <v>153</v>
      </c>
      <c r="L16" s="224" t="str">
        <f t="shared" si="1"/>
        <v/>
      </c>
      <c r="N16" s="225"/>
    </row>
    <row r="17" spans="2:14" x14ac:dyDescent="0.15">
      <c r="B17" s="218">
        <v>12</v>
      </c>
      <c r="C17" s="219" t="s">
        <v>310</v>
      </c>
      <c r="D17" s="220" t="str">
        <f t="shared" si="0"/>
        <v>l</v>
      </c>
      <c r="E17" s="218" t="s">
        <v>301</v>
      </c>
      <c r="F17" s="221"/>
      <c r="G17" s="218" t="s">
        <v>302</v>
      </c>
      <c r="H17" s="221"/>
      <c r="I17" s="222" t="s">
        <v>303</v>
      </c>
      <c r="J17" s="221">
        <v>0</v>
      </c>
      <c r="K17" s="223" t="s">
        <v>153</v>
      </c>
      <c r="L17" s="224" t="str">
        <f t="shared" si="1"/>
        <v/>
      </c>
      <c r="N17" s="225"/>
    </row>
    <row r="18" spans="2:14" x14ac:dyDescent="0.15">
      <c r="B18" s="218">
        <v>13</v>
      </c>
      <c r="C18" s="219" t="s">
        <v>311</v>
      </c>
      <c r="D18" s="220" t="str">
        <f t="shared" si="0"/>
        <v>m</v>
      </c>
      <c r="E18" s="218" t="s">
        <v>301</v>
      </c>
      <c r="F18" s="221"/>
      <c r="G18" s="218" t="s">
        <v>302</v>
      </c>
      <c r="H18" s="221"/>
      <c r="I18" s="222" t="s">
        <v>303</v>
      </c>
      <c r="J18" s="221">
        <v>0</v>
      </c>
      <c r="K18" s="223" t="s">
        <v>153</v>
      </c>
      <c r="L18" s="224" t="str">
        <f t="shared" si="1"/>
        <v/>
      </c>
      <c r="N18" s="225"/>
    </row>
    <row r="19" spans="2:14" x14ac:dyDescent="0.15">
      <c r="B19" s="218">
        <v>14</v>
      </c>
      <c r="C19" s="219" t="s">
        <v>312</v>
      </c>
      <c r="D19" s="220" t="str">
        <f t="shared" si="0"/>
        <v>n</v>
      </c>
      <c r="E19" s="218" t="s">
        <v>301</v>
      </c>
      <c r="F19" s="221"/>
      <c r="G19" s="218" t="s">
        <v>302</v>
      </c>
      <c r="H19" s="221"/>
      <c r="I19" s="222" t="s">
        <v>303</v>
      </c>
      <c r="J19" s="221">
        <v>0</v>
      </c>
      <c r="K19" s="223" t="s">
        <v>153</v>
      </c>
      <c r="L19" s="224" t="str">
        <f t="shared" si="1"/>
        <v/>
      </c>
      <c r="N19" s="225"/>
    </row>
    <row r="20" spans="2:14" x14ac:dyDescent="0.15">
      <c r="B20" s="218">
        <v>15</v>
      </c>
      <c r="C20" s="219" t="s">
        <v>313</v>
      </c>
      <c r="D20" s="220" t="str">
        <f t="shared" si="0"/>
        <v>o</v>
      </c>
      <c r="E20" s="218" t="s">
        <v>301</v>
      </c>
      <c r="F20" s="221"/>
      <c r="G20" s="218" t="s">
        <v>302</v>
      </c>
      <c r="H20" s="221"/>
      <c r="I20" s="222" t="s">
        <v>303</v>
      </c>
      <c r="J20" s="221">
        <v>0</v>
      </c>
      <c r="K20" s="223" t="s">
        <v>153</v>
      </c>
      <c r="L20" s="224" t="str">
        <f t="shared" si="1"/>
        <v/>
      </c>
      <c r="N20" s="225"/>
    </row>
    <row r="21" spans="2:14" x14ac:dyDescent="0.15">
      <c r="B21" s="218">
        <v>16</v>
      </c>
      <c r="C21" s="219" t="s">
        <v>314</v>
      </c>
      <c r="D21" s="220" t="str">
        <f t="shared" si="0"/>
        <v>p</v>
      </c>
      <c r="E21" s="218" t="s">
        <v>301</v>
      </c>
      <c r="F21" s="221"/>
      <c r="G21" s="218" t="s">
        <v>302</v>
      </c>
      <c r="H21" s="221"/>
      <c r="I21" s="222" t="s">
        <v>303</v>
      </c>
      <c r="J21" s="221">
        <v>0</v>
      </c>
      <c r="K21" s="223" t="s">
        <v>153</v>
      </c>
      <c r="L21" s="224" t="str">
        <f t="shared" si="1"/>
        <v/>
      </c>
      <c r="N21" s="225"/>
    </row>
    <row r="22" spans="2:14" x14ac:dyDescent="0.15">
      <c r="B22" s="218">
        <v>17</v>
      </c>
      <c r="C22" s="219" t="s">
        <v>315</v>
      </c>
      <c r="D22" s="220" t="str">
        <f t="shared" si="0"/>
        <v>q</v>
      </c>
      <c r="E22" s="218" t="s">
        <v>301</v>
      </c>
      <c r="F22" s="221"/>
      <c r="G22" s="218" t="s">
        <v>302</v>
      </c>
      <c r="H22" s="221"/>
      <c r="I22" s="222" t="s">
        <v>303</v>
      </c>
      <c r="J22" s="221">
        <v>0</v>
      </c>
      <c r="K22" s="223" t="s">
        <v>153</v>
      </c>
      <c r="L22" s="224" t="str">
        <f t="shared" si="1"/>
        <v/>
      </c>
      <c r="N22" s="225"/>
    </row>
    <row r="23" spans="2:14" x14ac:dyDescent="0.15">
      <c r="B23" s="218">
        <v>18</v>
      </c>
      <c r="C23" s="219" t="s">
        <v>316</v>
      </c>
      <c r="D23" s="220" t="str">
        <f t="shared" si="0"/>
        <v>r</v>
      </c>
      <c r="E23" s="218" t="s">
        <v>301</v>
      </c>
      <c r="F23" s="226"/>
      <c r="G23" s="218" t="s">
        <v>302</v>
      </c>
      <c r="H23" s="226"/>
      <c r="I23" s="222" t="s">
        <v>303</v>
      </c>
      <c r="J23" s="226"/>
      <c r="K23" s="223" t="s">
        <v>153</v>
      </c>
      <c r="L23" s="219">
        <v>1</v>
      </c>
      <c r="N23" s="225"/>
    </row>
    <row r="24" spans="2:14" x14ac:dyDescent="0.15">
      <c r="B24" s="218">
        <v>19</v>
      </c>
      <c r="C24" s="219" t="s">
        <v>317</v>
      </c>
      <c r="D24" s="220" t="str">
        <f t="shared" si="0"/>
        <v>s</v>
      </c>
      <c r="E24" s="218" t="s">
        <v>301</v>
      </c>
      <c r="F24" s="226"/>
      <c r="G24" s="218" t="s">
        <v>302</v>
      </c>
      <c r="H24" s="226"/>
      <c r="I24" s="222" t="s">
        <v>303</v>
      </c>
      <c r="J24" s="226"/>
      <c r="K24" s="223" t="s">
        <v>153</v>
      </c>
      <c r="L24" s="219">
        <v>2</v>
      </c>
      <c r="N24" s="225"/>
    </row>
    <row r="25" spans="2:14" x14ac:dyDescent="0.15">
      <c r="B25" s="218">
        <v>20</v>
      </c>
      <c r="C25" s="219" t="s">
        <v>318</v>
      </c>
      <c r="D25" s="220" t="str">
        <f t="shared" si="0"/>
        <v>t</v>
      </c>
      <c r="E25" s="218" t="s">
        <v>301</v>
      </c>
      <c r="F25" s="226"/>
      <c r="G25" s="218" t="s">
        <v>302</v>
      </c>
      <c r="H25" s="226"/>
      <c r="I25" s="222" t="s">
        <v>303</v>
      </c>
      <c r="J25" s="226"/>
      <c r="K25" s="223" t="s">
        <v>153</v>
      </c>
      <c r="L25" s="219">
        <v>3</v>
      </c>
      <c r="N25" s="225"/>
    </row>
    <row r="26" spans="2:14" x14ac:dyDescent="0.15">
      <c r="B26" s="218">
        <v>21</v>
      </c>
      <c r="C26" s="219" t="s">
        <v>319</v>
      </c>
      <c r="D26" s="220" t="str">
        <f t="shared" si="0"/>
        <v>u</v>
      </c>
      <c r="E26" s="218" t="s">
        <v>301</v>
      </c>
      <c r="F26" s="226"/>
      <c r="G26" s="218" t="s">
        <v>302</v>
      </c>
      <c r="H26" s="226"/>
      <c r="I26" s="222" t="s">
        <v>303</v>
      </c>
      <c r="J26" s="226"/>
      <c r="K26" s="223" t="s">
        <v>153</v>
      </c>
      <c r="L26" s="219">
        <v>4</v>
      </c>
      <c r="N26" s="225"/>
    </row>
    <row r="27" spans="2:14" x14ac:dyDescent="0.15">
      <c r="B27" s="218">
        <v>22</v>
      </c>
      <c r="C27" s="219" t="s">
        <v>320</v>
      </c>
      <c r="D27" s="220" t="str">
        <f t="shared" si="0"/>
        <v>v</v>
      </c>
      <c r="E27" s="218" t="s">
        <v>301</v>
      </c>
      <c r="F27" s="226"/>
      <c r="G27" s="218" t="s">
        <v>302</v>
      </c>
      <c r="H27" s="226"/>
      <c r="I27" s="222" t="s">
        <v>303</v>
      </c>
      <c r="J27" s="226"/>
      <c r="K27" s="223" t="s">
        <v>153</v>
      </c>
      <c r="L27" s="219">
        <v>5</v>
      </c>
      <c r="N27" s="225"/>
    </row>
    <row r="28" spans="2:14" x14ac:dyDescent="0.15">
      <c r="B28" s="218">
        <v>23</v>
      </c>
      <c r="C28" s="219" t="s">
        <v>321</v>
      </c>
      <c r="D28" s="220" t="str">
        <f t="shared" si="0"/>
        <v>w</v>
      </c>
      <c r="E28" s="218" t="s">
        <v>301</v>
      </c>
      <c r="F28" s="226"/>
      <c r="G28" s="218" t="s">
        <v>302</v>
      </c>
      <c r="H28" s="226"/>
      <c r="I28" s="222" t="s">
        <v>303</v>
      </c>
      <c r="J28" s="226"/>
      <c r="K28" s="223" t="s">
        <v>153</v>
      </c>
      <c r="L28" s="219">
        <v>6</v>
      </c>
      <c r="N28" s="225"/>
    </row>
    <row r="29" spans="2:14" x14ac:dyDescent="0.15">
      <c r="B29" s="218">
        <v>24</v>
      </c>
      <c r="C29" s="219" t="s">
        <v>322</v>
      </c>
      <c r="D29" s="220" t="str">
        <f t="shared" si="0"/>
        <v>x</v>
      </c>
      <c r="E29" s="218" t="s">
        <v>301</v>
      </c>
      <c r="F29" s="226"/>
      <c r="G29" s="218" t="s">
        <v>302</v>
      </c>
      <c r="H29" s="226"/>
      <c r="I29" s="222" t="s">
        <v>303</v>
      </c>
      <c r="J29" s="226"/>
      <c r="K29" s="223" t="s">
        <v>153</v>
      </c>
      <c r="L29" s="219">
        <v>7</v>
      </c>
      <c r="N29" s="225"/>
    </row>
    <row r="30" spans="2:14" x14ac:dyDescent="0.15">
      <c r="B30" s="218">
        <v>25</v>
      </c>
      <c r="C30" s="219" t="s">
        <v>323</v>
      </c>
      <c r="D30" s="220" t="str">
        <f t="shared" si="0"/>
        <v>y</v>
      </c>
      <c r="E30" s="218" t="s">
        <v>301</v>
      </c>
      <c r="F30" s="226"/>
      <c r="G30" s="218" t="s">
        <v>302</v>
      </c>
      <c r="H30" s="226"/>
      <c r="I30" s="222" t="s">
        <v>303</v>
      </c>
      <c r="J30" s="226"/>
      <c r="K30" s="223" t="s">
        <v>153</v>
      </c>
      <c r="L30" s="219">
        <v>8</v>
      </c>
      <c r="N30" s="225"/>
    </row>
    <row r="31" spans="2:14" x14ac:dyDescent="0.15">
      <c r="B31" s="218">
        <v>26</v>
      </c>
      <c r="C31" s="219" t="s">
        <v>324</v>
      </c>
      <c r="D31" s="220" t="str">
        <f t="shared" si="0"/>
        <v>z</v>
      </c>
      <c r="E31" s="218" t="s">
        <v>301</v>
      </c>
      <c r="F31" s="226"/>
      <c r="G31" s="218" t="s">
        <v>302</v>
      </c>
      <c r="H31" s="226"/>
      <c r="I31" s="222" t="s">
        <v>303</v>
      </c>
      <c r="J31" s="226"/>
      <c r="K31" s="223" t="s">
        <v>153</v>
      </c>
      <c r="L31" s="219">
        <v>1</v>
      </c>
      <c r="N31" s="225"/>
    </row>
    <row r="32" spans="2:14" x14ac:dyDescent="0.15">
      <c r="B32" s="218">
        <v>27</v>
      </c>
      <c r="C32" s="219" t="s">
        <v>322</v>
      </c>
      <c r="D32" s="220" t="str">
        <f t="shared" si="0"/>
        <v>x</v>
      </c>
      <c r="E32" s="218" t="s">
        <v>301</v>
      </c>
      <c r="F32" s="226"/>
      <c r="G32" s="218" t="s">
        <v>302</v>
      </c>
      <c r="H32" s="226"/>
      <c r="I32" s="222" t="s">
        <v>303</v>
      </c>
      <c r="J32" s="226"/>
      <c r="K32" s="223" t="s">
        <v>153</v>
      </c>
      <c r="L32" s="219">
        <v>2</v>
      </c>
      <c r="N32" s="225"/>
    </row>
    <row r="33" spans="2:14" x14ac:dyDescent="0.15">
      <c r="B33" s="218">
        <v>28</v>
      </c>
      <c r="C33" s="219" t="s">
        <v>325</v>
      </c>
      <c r="D33" s="220" t="str">
        <f t="shared" si="0"/>
        <v>aa</v>
      </c>
      <c r="E33" s="218" t="s">
        <v>301</v>
      </c>
      <c r="F33" s="226"/>
      <c r="G33" s="218" t="s">
        <v>302</v>
      </c>
      <c r="H33" s="226"/>
      <c r="I33" s="222" t="s">
        <v>303</v>
      </c>
      <c r="J33" s="226"/>
      <c r="K33" s="223" t="s">
        <v>153</v>
      </c>
      <c r="L33" s="219">
        <v>3</v>
      </c>
      <c r="N33" s="225"/>
    </row>
    <row r="34" spans="2:14" x14ac:dyDescent="0.15">
      <c r="B34" s="218">
        <v>29</v>
      </c>
      <c r="C34" s="219" t="s">
        <v>326</v>
      </c>
      <c r="D34" s="220" t="str">
        <f t="shared" si="0"/>
        <v>ab</v>
      </c>
      <c r="E34" s="218" t="s">
        <v>301</v>
      </c>
      <c r="F34" s="226"/>
      <c r="G34" s="218" t="s">
        <v>302</v>
      </c>
      <c r="H34" s="226"/>
      <c r="I34" s="222" t="s">
        <v>303</v>
      </c>
      <c r="J34" s="226"/>
      <c r="K34" s="223" t="s">
        <v>153</v>
      </c>
      <c r="L34" s="219">
        <v>4</v>
      </c>
      <c r="N34" s="225"/>
    </row>
    <row r="35" spans="2:14" x14ac:dyDescent="0.15">
      <c r="B35" s="218">
        <v>30</v>
      </c>
      <c r="C35" s="219" t="s">
        <v>327</v>
      </c>
      <c r="D35" s="220" t="str">
        <f t="shared" si="0"/>
        <v>ac</v>
      </c>
      <c r="E35" s="218" t="s">
        <v>301</v>
      </c>
      <c r="F35" s="226"/>
      <c r="G35" s="218" t="s">
        <v>302</v>
      </c>
      <c r="H35" s="226"/>
      <c r="I35" s="222" t="s">
        <v>303</v>
      </c>
      <c r="J35" s="226"/>
      <c r="K35" s="223" t="s">
        <v>153</v>
      </c>
      <c r="L35" s="219">
        <v>5</v>
      </c>
      <c r="N35" s="225"/>
    </row>
    <row r="36" spans="2:14" x14ac:dyDescent="0.15">
      <c r="B36" s="218">
        <v>31</v>
      </c>
      <c r="C36" s="219" t="s">
        <v>328</v>
      </c>
      <c r="D36" s="220" t="str">
        <f t="shared" si="0"/>
        <v>ad</v>
      </c>
      <c r="E36" s="218" t="s">
        <v>301</v>
      </c>
      <c r="F36" s="226"/>
      <c r="G36" s="218" t="s">
        <v>302</v>
      </c>
      <c r="H36" s="226"/>
      <c r="I36" s="222" t="s">
        <v>303</v>
      </c>
      <c r="J36" s="226"/>
      <c r="K36" s="223" t="s">
        <v>153</v>
      </c>
      <c r="L36" s="219">
        <v>6</v>
      </c>
      <c r="N36" s="225"/>
    </row>
    <row r="37" spans="2:14" x14ac:dyDescent="0.15">
      <c r="B37" s="218">
        <v>32</v>
      </c>
      <c r="C37" s="219" t="s">
        <v>329</v>
      </c>
      <c r="D37" s="220" t="str">
        <f t="shared" si="0"/>
        <v>ae</v>
      </c>
      <c r="E37" s="218" t="s">
        <v>301</v>
      </c>
      <c r="F37" s="226"/>
      <c r="G37" s="218" t="s">
        <v>302</v>
      </c>
      <c r="H37" s="226"/>
      <c r="I37" s="222" t="s">
        <v>303</v>
      </c>
      <c r="J37" s="226"/>
      <c r="K37" s="223" t="s">
        <v>153</v>
      </c>
      <c r="L37" s="219">
        <v>7</v>
      </c>
      <c r="N37" s="225"/>
    </row>
    <row r="38" spans="2:14" x14ac:dyDescent="0.15">
      <c r="B38" s="218">
        <v>33</v>
      </c>
      <c r="C38" s="219" t="s">
        <v>330</v>
      </c>
      <c r="D38" s="220" t="str">
        <f t="shared" si="0"/>
        <v>af</v>
      </c>
      <c r="E38" s="218" t="s">
        <v>301</v>
      </c>
      <c r="F38" s="226"/>
      <c r="G38" s="218" t="s">
        <v>302</v>
      </c>
      <c r="H38" s="226"/>
      <c r="I38" s="222" t="s">
        <v>303</v>
      </c>
      <c r="J38" s="226"/>
      <c r="K38" s="223" t="s">
        <v>153</v>
      </c>
      <c r="L38" s="219">
        <v>8</v>
      </c>
      <c r="N38" s="225"/>
    </row>
    <row r="39" spans="2:14" x14ac:dyDescent="0.15">
      <c r="B39" s="218">
        <v>34</v>
      </c>
      <c r="C39" s="227" t="s">
        <v>331</v>
      </c>
      <c r="D39" s="220"/>
      <c r="E39" s="218" t="s">
        <v>301</v>
      </c>
      <c r="F39" s="221">
        <v>0.29166666666666669</v>
      </c>
      <c r="G39" s="218" t="s">
        <v>302</v>
      </c>
      <c r="H39" s="221">
        <v>0.39583333333333331</v>
      </c>
      <c r="I39" s="222" t="s">
        <v>303</v>
      </c>
      <c r="J39" s="221">
        <v>0</v>
      </c>
      <c r="K39" s="223" t="s">
        <v>153</v>
      </c>
      <c r="L39" s="224">
        <f t="shared" ref="L39:L40" si="2">IF(OR(F39="",H39=""),"",(H39+IF(F39&gt;H39,1,0)-F39-J39)*24)</f>
        <v>2.4999999999999991</v>
      </c>
      <c r="N39" s="225"/>
    </row>
    <row r="40" spans="2:14" x14ac:dyDescent="0.15">
      <c r="B40" s="218"/>
      <c r="C40" s="228" t="s">
        <v>271</v>
      </c>
      <c r="D40" s="220"/>
      <c r="E40" s="218" t="s">
        <v>301</v>
      </c>
      <c r="F40" s="221">
        <v>0.6875</v>
      </c>
      <c r="G40" s="218" t="s">
        <v>302</v>
      </c>
      <c r="H40" s="221">
        <v>0.83333333333333337</v>
      </c>
      <c r="I40" s="222" t="s">
        <v>303</v>
      </c>
      <c r="J40" s="221">
        <v>0</v>
      </c>
      <c r="K40" s="223" t="s">
        <v>153</v>
      </c>
      <c r="L40" s="224">
        <f t="shared" si="2"/>
        <v>3.5000000000000009</v>
      </c>
      <c r="N40" s="225"/>
    </row>
    <row r="41" spans="2:14" x14ac:dyDescent="0.15">
      <c r="B41" s="218"/>
      <c r="C41" s="229" t="s">
        <v>271</v>
      </c>
      <c r="D41" s="220" t="str">
        <f>C39</f>
        <v>ag</v>
      </c>
      <c r="E41" s="218" t="s">
        <v>301</v>
      </c>
      <c r="F41" s="221" t="s">
        <v>271</v>
      </c>
      <c r="G41" s="218" t="s">
        <v>302</v>
      </c>
      <c r="H41" s="221" t="s">
        <v>271</v>
      </c>
      <c r="I41" s="222" t="s">
        <v>303</v>
      </c>
      <c r="J41" s="221" t="s">
        <v>271</v>
      </c>
      <c r="K41" s="223" t="s">
        <v>153</v>
      </c>
      <c r="L41" s="224">
        <f>IF(OR(L39="",L40=""),"",L39+L40)</f>
        <v>6</v>
      </c>
      <c r="N41" s="225" t="s">
        <v>332</v>
      </c>
    </row>
    <row r="42" spans="2:14" x14ac:dyDescent="0.15">
      <c r="B42" s="218"/>
      <c r="C42" s="227" t="s">
        <v>333</v>
      </c>
      <c r="D42" s="220"/>
      <c r="E42" s="218" t="s">
        <v>301</v>
      </c>
      <c r="F42" s="221"/>
      <c r="G42" s="218" t="s">
        <v>302</v>
      </c>
      <c r="H42" s="221"/>
      <c r="I42" s="222" t="s">
        <v>303</v>
      </c>
      <c r="J42" s="221">
        <v>0</v>
      </c>
      <c r="K42" s="223" t="s">
        <v>153</v>
      </c>
      <c r="L42" s="224" t="str">
        <f t="shared" ref="L42:L43" si="3">IF(OR(F42="",H42=""),"",(H42+IF(F42&gt;H42,1,0)-F42-J42)*24)</f>
        <v/>
      </c>
      <c r="N42" s="225"/>
    </row>
    <row r="43" spans="2:14" x14ac:dyDescent="0.15">
      <c r="B43" s="218">
        <v>35</v>
      </c>
      <c r="C43" s="228" t="s">
        <v>271</v>
      </c>
      <c r="D43" s="220"/>
      <c r="E43" s="218" t="s">
        <v>301</v>
      </c>
      <c r="F43" s="221"/>
      <c r="G43" s="218" t="s">
        <v>302</v>
      </c>
      <c r="H43" s="221"/>
      <c r="I43" s="222" t="s">
        <v>303</v>
      </c>
      <c r="J43" s="221">
        <v>0</v>
      </c>
      <c r="K43" s="223" t="s">
        <v>153</v>
      </c>
      <c r="L43" s="224" t="str">
        <f t="shared" si="3"/>
        <v/>
      </c>
      <c r="N43" s="225"/>
    </row>
    <row r="44" spans="2:14" x14ac:dyDescent="0.15">
      <c r="B44" s="218"/>
      <c r="C44" s="229" t="s">
        <v>271</v>
      </c>
      <c r="D44" s="220" t="str">
        <f>C42</f>
        <v>ah</v>
      </c>
      <c r="E44" s="218" t="s">
        <v>301</v>
      </c>
      <c r="F44" s="221" t="s">
        <v>271</v>
      </c>
      <c r="G44" s="218" t="s">
        <v>302</v>
      </c>
      <c r="H44" s="221" t="s">
        <v>271</v>
      </c>
      <c r="I44" s="222" t="s">
        <v>303</v>
      </c>
      <c r="J44" s="221" t="s">
        <v>271</v>
      </c>
      <c r="K44" s="223" t="s">
        <v>153</v>
      </c>
      <c r="L44" s="224" t="str">
        <f>IF(OR(L42="",L43=""),"",L42+L43)</f>
        <v/>
      </c>
      <c r="N44" s="225" t="s">
        <v>334</v>
      </c>
    </row>
    <row r="45" spans="2:14" x14ac:dyDescent="0.15">
      <c r="B45" s="218"/>
      <c r="C45" s="227" t="s">
        <v>335</v>
      </c>
      <c r="D45" s="220"/>
      <c r="E45" s="218" t="s">
        <v>301</v>
      </c>
      <c r="F45" s="221"/>
      <c r="G45" s="218" t="s">
        <v>302</v>
      </c>
      <c r="H45" s="221"/>
      <c r="I45" s="222" t="s">
        <v>303</v>
      </c>
      <c r="J45" s="221">
        <v>0</v>
      </c>
      <c r="K45" s="223" t="s">
        <v>153</v>
      </c>
      <c r="L45" s="224" t="str">
        <f t="shared" ref="L45:L46" si="4">IF(OR(F45="",H45=""),"",(H45+IF(F45&gt;H45,1,0)-F45-J45)*24)</f>
        <v/>
      </c>
      <c r="N45" s="225"/>
    </row>
    <row r="46" spans="2:14" x14ac:dyDescent="0.15">
      <c r="B46" s="218">
        <v>36</v>
      </c>
      <c r="C46" s="228" t="s">
        <v>271</v>
      </c>
      <c r="D46" s="220"/>
      <c r="E46" s="218" t="s">
        <v>301</v>
      </c>
      <c r="F46" s="221"/>
      <c r="G46" s="218" t="s">
        <v>302</v>
      </c>
      <c r="H46" s="221"/>
      <c r="I46" s="222" t="s">
        <v>303</v>
      </c>
      <c r="J46" s="221">
        <v>0</v>
      </c>
      <c r="K46" s="223" t="s">
        <v>153</v>
      </c>
      <c r="L46" s="224" t="str">
        <f t="shared" si="4"/>
        <v/>
      </c>
      <c r="N46" s="225"/>
    </row>
    <row r="47" spans="2:14" x14ac:dyDescent="0.15">
      <c r="B47" s="218"/>
      <c r="C47" s="229" t="s">
        <v>271</v>
      </c>
      <c r="D47" s="220" t="str">
        <f>C45</f>
        <v>ai</v>
      </c>
      <c r="E47" s="218" t="s">
        <v>301</v>
      </c>
      <c r="F47" s="221" t="s">
        <v>271</v>
      </c>
      <c r="G47" s="218" t="s">
        <v>302</v>
      </c>
      <c r="H47" s="221" t="s">
        <v>271</v>
      </c>
      <c r="I47" s="222" t="s">
        <v>303</v>
      </c>
      <c r="J47" s="221" t="s">
        <v>271</v>
      </c>
      <c r="K47" s="223" t="s">
        <v>153</v>
      </c>
      <c r="L47" s="224" t="str">
        <f>IF(OR(L45="",L46=""),"",L45+L46)</f>
        <v/>
      </c>
      <c r="N47" s="225" t="s">
        <v>334</v>
      </c>
    </row>
    <row r="49" spans="3:4" x14ac:dyDescent="0.15">
      <c r="C49" s="215" t="s">
        <v>349</v>
      </c>
      <c r="D49" s="215"/>
    </row>
    <row r="50" spans="3:4" x14ac:dyDescent="0.15">
      <c r="C50" s="215" t="s">
        <v>350</v>
      </c>
      <c r="D50" s="215"/>
    </row>
    <row r="51" spans="3:4" x14ac:dyDescent="0.15">
      <c r="C51" s="215" t="s">
        <v>351</v>
      </c>
      <c r="D51" s="215"/>
    </row>
    <row r="52" spans="3:4" x14ac:dyDescent="0.15">
      <c r="C52" s="215" t="s">
        <v>352</v>
      </c>
      <c r="D52" s="215"/>
    </row>
    <row r="53" spans="3:4" x14ac:dyDescent="0.15">
      <c r="C53" s="215" t="s">
        <v>338</v>
      </c>
      <c r="D53" s="215"/>
    </row>
    <row r="54" spans="3:4" x14ac:dyDescent="0.15">
      <c r="C54" s="215" t="s">
        <v>339</v>
      </c>
      <c r="D54" s="215"/>
    </row>
  </sheetData>
  <sheetProtection sheet="1" insertRows="0" deleteRows="0"/>
  <mergeCells count="3">
    <mergeCell ref="F4:L4"/>
    <mergeCell ref="N4:N5"/>
    <mergeCell ref="P3:Q4"/>
  </mergeCells>
  <phoneticPr fontId="2"/>
  <hyperlinks>
    <hyperlink ref="P3" location="添付書類一覧!A1" display="添付書類一覧に戻る" xr:uid="{1768907D-A43F-4D7A-94C3-18BF8F899B5F}"/>
  </hyperlinks>
  <printOptions horizontalCentered="1"/>
  <pageMargins left="0.70866141732283472" right="0.70866141732283472" top="0.55118110236220474" bottom="0.35433070866141736" header="0.31496062992125984" footer="0.31496062992125984"/>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5BDA-E59D-41F1-83F2-1640B08F1D04}">
  <sheetPr>
    <tabColor theme="9" tint="0.79998168889431442"/>
    <pageSetUpPr fitToPage="1"/>
  </sheetPr>
  <dimension ref="B1:BB110"/>
  <sheetViews>
    <sheetView showGridLines="0" workbookViewId="0">
      <selection activeCell="P3" sqref="P3:Q4"/>
    </sheetView>
  </sheetViews>
  <sheetFormatPr defaultRowHeight="13.5" x14ac:dyDescent="0.15"/>
  <cols>
    <col min="1" max="1" width="1.375" style="230" customWidth="1"/>
    <col min="2" max="3" width="9" style="230"/>
    <col min="4" max="4" width="40.625" style="230" customWidth="1"/>
    <col min="5" max="16" width="9" style="230"/>
    <col min="17" max="17" width="22.875" style="230" customWidth="1"/>
    <col min="18" max="16384" width="9" style="230"/>
  </cols>
  <sheetData>
    <row r="1" spans="2:17" ht="14.25" x14ac:dyDescent="0.15">
      <c r="B1" s="230" t="s">
        <v>353</v>
      </c>
      <c r="D1" s="231"/>
      <c r="E1" s="231"/>
      <c r="F1" s="231"/>
    </row>
    <row r="2" spans="2:17" s="233" customFormat="1" ht="20.25" customHeight="1" thickBot="1" x14ac:dyDescent="0.2">
      <c r="B2" s="232" t="s">
        <v>354</v>
      </c>
      <c r="C2" s="232"/>
      <c r="D2" s="231"/>
      <c r="E2" s="231"/>
      <c r="F2" s="231"/>
      <c r="P2" s="1"/>
      <c r="Q2" s="434"/>
    </row>
    <row r="3" spans="2:17" s="233" customFormat="1" ht="20.25" customHeight="1" thickTop="1" x14ac:dyDescent="0.15">
      <c r="B3" s="232"/>
      <c r="C3" s="232"/>
      <c r="D3" s="231"/>
      <c r="E3" s="231"/>
      <c r="F3" s="231"/>
      <c r="P3" s="917" t="s">
        <v>755</v>
      </c>
      <c r="Q3" s="918"/>
    </row>
    <row r="4" spans="2:17" s="233" customFormat="1" ht="20.25" customHeight="1" thickBot="1" x14ac:dyDescent="0.2">
      <c r="B4" s="234"/>
      <c r="C4" s="231" t="s">
        <v>355</v>
      </c>
      <c r="D4" s="231"/>
      <c r="F4" s="1134" t="s">
        <v>356</v>
      </c>
      <c r="G4" s="1134"/>
      <c r="H4" s="1134"/>
      <c r="I4" s="1134"/>
      <c r="J4" s="1134"/>
      <c r="K4" s="1134"/>
      <c r="P4" s="919"/>
      <c r="Q4" s="920"/>
    </row>
    <row r="5" spans="2:17" s="233" customFormat="1" ht="20.25" customHeight="1" thickTop="1" x14ac:dyDescent="0.15">
      <c r="B5" s="235"/>
      <c r="C5" s="231" t="s">
        <v>357</v>
      </c>
      <c r="D5" s="231"/>
      <c r="F5" s="1134"/>
      <c r="G5" s="1134"/>
      <c r="H5" s="1134"/>
      <c r="I5" s="1134"/>
      <c r="J5" s="1134"/>
      <c r="K5" s="1134"/>
      <c r="P5" s="485"/>
      <c r="Q5" s="434"/>
    </row>
    <row r="6" spans="2:17" s="233" customFormat="1" ht="20.25" customHeight="1" x14ac:dyDescent="0.15">
      <c r="B6" s="236" t="s">
        <v>358</v>
      </c>
      <c r="C6" s="231"/>
      <c r="D6" s="231"/>
      <c r="E6" s="189"/>
      <c r="F6" s="231"/>
    </row>
    <row r="7" spans="2:17" s="233" customFormat="1" ht="20.25" customHeight="1" x14ac:dyDescent="0.15">
      <c r="B7" s="232"/>
      <c r="C7" s="232"/>
      <c r="D7" s="231"/>
      <c r="E7" s="189"/>
      <c r="F7" s="231"/>
    </row>
    <row r="8" spans="2:17" s="233" customFormat="1" ht="20.25" customHeight="1" x14ac:dyDescent="0.15">
      <c r="B8" s="231" t="s">
        <v>359</v>
      </c>
      <c r="C8" s="232"/>
      <c r="D8" s="231"/>
      <c r="E8" s="189"/>
      <c r="F8" s="231"/>
    </row>
    <row r="9" spans="2:17" s="233" customFormat="1" ht="20.25" customHeight="1" x14ac:dyDescent="0.15">
      <c r="B9" s="232"/>
      <c r="C9" s="232"/>
      <c r="D9" s="231"/>
      <c r="E9" s="231"/>
      <c r="F9" s="231"/>
    </row>
    <row r="10" spans="2:17" s="233" customFormat="1" ht="20.25" customHeight="1" x14ac:dyDescent="0.15">
      <c r="B10" s="231" t="s">
        <v>360</v>
      </c>
      <c r="C10" s="232"/>
      <c r="D10" s="231"/>
      <c r="E10" s="231"/>
      <c r="F10" s="231"/>
    </row>
    <row r="11" spans="2:17" s="233" customFormat="1" ht="20.25" customHeight="1" x14ac:dyDescent="0.15">
      <c r="B11" s="231"/>
      <c r="C11" s="232"/>
      <c r="D11" s="231"/>
    </row>
    <row r="12" spans="2:17" s="233" customFormat="1" ht="20.25" customHeight="1" x14ac:dyDescent="0.15">
      <c r="B12" s="231" t="s">
        <v>361</v>
      </c>
      <c r="C12" s="232"/>
      <c r="D12" s="231"/>
    </row>
    <row r="13" spans="2:17" s="233" customFormat="1" ht="20.25" customHeight="1" x14ac:dyDescent="0.15">
      <c r="B13" s="231"/>
      <c r="C13" s="232"/>
      <c r="D13" s="231"/>
    </row>
    <row r="14" spans="2:17" s="233" customFormat="1" ht="20.25" customHeight="1" x14ac:dyDescent="0.15">
      <c r="B14" s="231" t="s">
        <v>362</v>
      </c>
      <c r="C14" s="232"/>
      <c r="D14" s="231"/>
    </row>
    <row r="15" spans="2:17" s="233" customFormat="1" ht="20.25" customHeight="1" x14ac:dyDescent="0.15">
      <c r="B15" s="231"/>
      <c r="C15" s="232"/>
      <c r="D15" s="231"/>
    </row>
    <row r="16" spans="2:17" s="233" customFormat="1" ht="20.25" customHeight="1" x14ac:dyDescent="0.15">
      <c r="B16" s="231" t="s">
        <v>363</v>
      </c>
      <c r="C16" s="232"/>
      <c r="D16" s="231"/>
    </row>
    <row r="17" spans="2:4" s="233" customFormat="1" ht="20.25" customHeight="1" x14ac:dyDescent="0.15">
      <c r="B17" s="231" t="s">
        <v>364</v>
      </c>
      <c r="C17" s="232"/>
      <c r="D17" s="231"/>
    </row>
    <row r="18" spans="2:4" s="233" customFormat="1" ht="20.25" customHeight="1" x14ac:dyDescent="0.15">
      <c r="B18" s="231"/>
      <c r="C18" s="232"/>
      <c r="D18" s="231"/>
    </row>
    <row r="19" spans="2:4" s="233" customFormat="1" ht="17.25" customHeight="1" x14ac:dyDescent="0.15">
      <c r="B19" s="231" t="s">
        <v>365</v>
      </c>
      <c r="C19" s="231"/>
      <c r="D19" s="231"/>
    </row>
    <row r="20" spans="2:4" s="233" customFormat="1" ht="17.25" customHeight="1" x14ac:dyDescent="0.15">
      <c r="B20" s="231" t="s">
        <v>366</v>
      </c>
      <c r="C20" s="231"/>
      <c r="D20" s="231"/>
    </row>
    <row r="21" spans="2:4" s="233" customFormat="1" ht="17.25" customHeight="1" x14ac:dyDescent="0.15">
      <c r="B21" s="231"/>
      <c r="C21" s="231"/>
      <c r="D21" s="231"/>
    </row>
    <row r="22" spans="2:4" s="233" customFormat="1" ht="17.25" customHeight="1" x14ac:dyDescent="0.15">
      <c r="B22" s="231"/>
      <c r="C22" s="237" t="s">
        <v>173</v>
      </c>
      <c r="D22" s="237" t="s">
        <v>367</v>
      </c>
    </row>
    <row r="23" spans="2:4" s="233" customFormat="1" ht="17.25" customHeight="1" x14ac:dyDescent="0.15">
      <c r="B23" s="231"/>
      <c r="C23" s="237">
        <v>1</v>
      </c>
      <c r="D23" s="238" t="s">
        <v>188</v>
      </c>
    </row>
    <row r="24" spans="2:4" s="233" customFormat="1" ht="17.25" customHeight="1" x14ac:dyDescent="0.15">
      <c r="B24" s="231"/>
      <c r="C24" s="237">
        <v>2</v>
      </c>
      <c r="D24" s="238" t="s">
        <v>196</v>
      </c>
    </row>
    <row r="25" spans="2:4" s="233" customFormat="1" ht="17.25" customHeight="1" x14ac:dyDescent="0.15">
      <c r="B25" s="231"/>
      <c r="C25" s="237">
        <v>3</v>
      </c>
      <c r="D25" s="238" t="s">
        <v>200</v>
      </c>
    </row>
    <row r="26" spans="2:4" s="233" customFormat="1" ht="17.25" customHeight="1" x14ac:dyDescent="0.15">
      <c r="B26" s="231"/>
      <c r="C26" s="237">
        <v>4</v>
      </c>
      <c r="D26" s="238" t="s">
        <v>216</v>
      </c>
    </row>
    <row r="27" spans="2:4" s="233" customFormat="1" ht="17.25" customHeight="1" x14ac:dyDescent="0.15">
      <c r="B27" s="231"/>
      <c r="C27" s="237">
        <v>5</v>
      </c>
      <c r="D27" s="238" t="s">
        <v>223</v>
      </c>
    </row>
    <row r="28" spans="2:4" s="233" customFormat="1" ht="17.25" customHeight="1" x14ac:dyDescent="0.15">
      <c r="B28" s="231"/>
      <c r="C28" s="237">
        <v>6</v>
      </c>
      <c r="D28" s="238" t="s">
        <v>209</v>
      </c>
    </row>
    <row r="29" spans="2:4" s="233" customFormat="1" ht="17.25" customHeight="1" x14ac:dyDescent="0.15">
      <c r="B29" s="231"/>
      <c r="C29" s="237">
        <v>7</v>
      </c>
      <c r="D29" s="238" t="s">
        <v>202</v>
      </c>
    </row>
    <row r="30" spans="2:4" s="233" customFormat="1" ht="17.25" customHeight="1" x14ac:dyDescent="0.15">
      <c r="B30" s="231"/>
      <c r="C30" s="237">
        <v>8</v>
      </c>
      <c r="D30" s="238" t="s">
        <v>212</v>
      </c>
    </row>
    <row r="31" spans="2:4" s="233" customFormat="1" ht="17.25" customHeight="1" x14ac:dyDescent="0.15">
      <c r="B31" s="231"/>
      <c r="C31" s="189"/>
      <c r="D31" s="231"/>
    </row>
    <row r="32" spans="2:4" s="233" customFormat="1" ht="17.25" customHeight="1" x14ac:dyDescent="0.15">
      <c r="B32" s="231" t="s">
        <v>368</v>
      </c>
      <c r="C32" s="231"/>
      <c r="D32" s="231"/>
    </row>
    <row r="33" spans="2:51" s="233" customFormat="1" ht="17.25" customHeight="1" x14ac:dyDescent="0.15">
      <c r="B33" s="231" t="s">
        <v>369</v>
      </c>
      <c r="C33" s="231"/>
      <c r="D33" s="231"/>
    </row>
    <row r="34" spans="2:51" s="233" customFormat="1" ht="17.25" customHeight="1" x14ac:dyDescent="0.15">
      <c r="B34" s="231"/>
      <c r="C34" s="231"/>
      <c r="D34" s="231"/>
      <c r="G34" s="239"/>
      <c r="H34" s="239"/>
      <c r="J34" s="239"/>
      <c r="K34" s="239"/>
      <c r="L34" s="239"/>
      <c r="M34" s="239"/>
      <c r="N34" s="239"/>
      <c r="O34" s="239"/>
      <c r="R34" s="239"/>
      <c r="S34" s="239"/>
      <c r="T34" s="239"/>
      <c r="W34" s="239"/>
      <c r="X34" s="239"/>
      <c r="Y34" s="239"/>
    </row>
    <row r="35" spans="2:51" s="233" customFormat="1" ht="17.25" customHeight="1" x14ac:dyDescent="0.15">
      <c r="B35" s="231"/>
      <c r="C35" s="237" t="s">
        <v>274</v>
      </c>
      <c r="D35" s="237" t="s">
        <v>275</v>
      </c>
      <c r="G35" s="239"/>
      <c r="H35" s="239"/>
      <c r="J35" s="239"/>
      <c r="K35" s="239"/>
      <c r="L35" s="239"/>
      <c r="M35" s="239"/>
      <c r="N35" s="239"/>
      <c r="O35" s="239"/>
      <c r="R35" s="239"/>
      <c r="S35" s="239"/>
      <c r="T35" s="239"/>
      <c r="W35" s="239"/>
      <c r="X35" s="239"/>
      <c r="Y35" s="239"/>
    </row>
    <row r="36" spans="2:51" s="233" customFormat="1" ht="17.25" customHeight="1" x14ac:dyDescent="0.15">
      <c r="B36" s="231"/>
      <c r="C36" s="237" t="s">
        <v>266</v>
      </c>
      <c r="D36" s="238" t="s">
        <v>276</v>
      </c>
      <c r="G36" s="239"/>
      <c r="H36" s="239"/>
      <c r="J36" s="239"/>
      <c r="K36" s="239"/>
      <c r="L36" s="239"/>
      <c r="M36" s="239"/>
      <c r="N36" s="239"/>
      <c r="O36" s="239"/>
      <c r="R36" s="239"/>
      <c r="S36" s="239"/>
      <c r="T36" s="239"/>
      <c r="W36" s="239"/>
      <c r="X36" s="239"/>
      <c r="Y36" s="239"/>
    </row>
    <row r="37" spans="2:51" s="233" customFormat="1" ht="17.25" customHeight="1" x14ac:dyDescent="0.15">
      <c r="B37" s="231"/>
      <c r="C37" s="237" t="s">
        <v>269</v>
      </c>
      <c r="D37" s="238" t="s">
        <v>280</v>
      </c>
      <c r="G37" s="239"/>
      <c r="H37" s="239"/>
      <c r="J37" s="239"/>
      <c r="K37" s="239"/>
      <c r="L37" s="239"/>
      <c r="M37" s="239"/>
      <c r="N37" s="239"/>
      <c r="O37" s="239"/>
      <c r="R37" s="239"/>
      <c r="S37" s="239"/>
      <c r="T37" s="239"/>
      <c r="W37" s="239"/>
      <c r="X37" s="239"/>
      <c r="Y37" s="239"/>
    </row>
    <row r="38" spans="2:51" s="233" customFormat="1" ht="17.25" customHeight="1" x14ac:dyDescent="0.15">
      <c r="B38" s="231"/>
      <c r="C38" s="237" t="s">
        <v>270</v>
      </c>
      <c r="D38" s="238" t="s">
        <v>283</v>
      </c>
      <c r="G38" s="239"/>
      <c r="H38" s="239"/>
      <c r="J38" s="239"/>
      <c r="K38" s="239"/>
      <c r="L38" s="239"/>
      <c r="M38" s="239"/>
      <c r="N38" s="239"/>
      <c r="O38" s="239"/>
      <c r="R38" s="239"/>
      <c r="S38" s="239"/>
      <c r="T38" s="239"/>
      <c r="W38" s="239"/>
      <c r="X38" s="239"/>
      <c r="Y38" s="239"/>
    </row>
    <row r="39" spans="2:51" s="233" customFormat="1" ht="17.25" customHeight="1" x14ac:dyDescent="0.15">
      <c r="B39" s="231"/>
      <c r="C39" s="237" t="s">
        <v>272</v>
      </c>
      <c r="D39" s="238" t="s">
        <v>370</v>
      </c>
      <c r="G39" s="239"/>
      <c r="H39" s="239"/>
      <c r="J39" s="239"/>
      <c r="K39" s="239"/>
      <c r="L39" s="239"/>
      <c r="M39" s="239"/>
      <c r="N39" s="239"/>
      <c r="O39" s="239"/>
      <c r="R39" s="239"/>
      <c r="S39" s="239"/>
      <c r="T39" s="239"/>
      <c r="W39" s="239"/>
      <c r="X39" s="239"/>
      <c r="Y39" s="239"/>
    </row>
    <row r="40" spans="2:51" s="233" customFormat="1" ht="17.25" customHeight="1" x14ac:dyDescent="0.15">
      <c r="B40" s="231"/>
      <c r="C40" s="231"/>
      <c r="D40" s="231"/>
      <c r="G40" s="239"/>
      <c r="H40" s="239"/>
      <c r="J40" s="239"/>
      <c r="K40" s="239"/>
      <c r="L40" s="239"/>
      <c r="M40" s="239"/>
      <c r="N40" s="239"/>
      <c r="O40" s="239"/>
      <c r="R40" s="239"/>
      <c r="S40" s="239"/>
      <c r="T40" s="239"/>
      <c r="W40" s="239"/>
      <c r="X40" s="239"/>
      <c r="Y40" s="239"/>
    </row>
    <row r="41" spans="2:51" s="233" customFormat="1" ht="17.25" customHeight="1" x14ac:dyDescent="0.15">
      <c r="B41" s="231"/>
      <c r="C41" s="240" t="s">
        <v>371</v>
      </c>
      <c r="D41" s="231"/>
      <c r="G41" s="239"/>
      <c r="H41" s="239"/>
      <c r="J41" s="239"/>
      <c r="K41" s="239"/>
      <c r="L41" s="239"/>
      <c r="M41" s="239"/>
      <c r="N41" s="239"/>
      <c r="O41" s="239"/>
      <c r="R41" s="239"/>
      <c r="S41" s="239"/>
      <c r="T41" s="239"/>
      <c r="W41" s="239"/>
      <c r="X41" s="239"/>
      <c r="Y41" s="239"/>
    </row>
    <row r="42" spans="2:51" s="233" customFormat="1" ht="17.25" customHeight="1" x14ac:dyDescent="0.15">
      <c r="C42" s="231" t="s">
        <v>372</v>
      </c>
      <c r="F42" s="240"/>
      <c r="G42" s="239"/>
      <c r="H42" s="239"/>
      <c r="J42" s="239"/>
      <c r="K42" s="239"/>
      <c r="L42" s="239"/>
      <c r="M42" s="239"/>
      <c r="N42" s="239"/>
      <c r="O42" s="239"/>
      <c r="R42" s="239"/>
      <c r="S42" s="239"/>
      <c r="T42" s="239"/>
      <c r="W42" s="239"/>
      <c r="X42" s="239"/>
      <c r="Y42" s="239"/>
    </row>
    <row r="43" spans="2:51" s="233" customFormat="1" ht="17.25" customHeight="1" x14ac:dyDescent="0.15">
      <c r="C43" s="231" t="s">
        <v>373</v>
      </c>
      <c r="F43" s="231"/>
      <c r="G43" s="239"/>
      <c r="H43" s="239"/>
      <c r="J43" s="239"/>
      <c r="K43" s="239"/>
      <c r="L43" s="239"/>
      <c r="M43" s="239"/>
      <c r="N43" s="239"/>
      <c r="O43" s="239"/>
      <c r="R43" s="239"/>
      <c r="S43" s="239"/>
      <c r="T43" s="239"/>
      <c r="W43" s="239"/>
      <c r="X43" s="239"/>
      <c r="Y43" s="239"/>
    </row>
    <row r="44" spans="2:51" s="233" customFormat="1" ht="17.25" customHeight="1" x14ac:dyDescent="0.15">
      <c r="B44" s="231"/>
      <c r="C44" s="231"/>
      <c r="D44" s="231"/>
      <c r="E44" s="240"/>
      <c r="F44" s="239"/>
      <c r="G44" s="239"/>
      <c r="H44" s="239"/>
      <c r="J44" s="239"/>
      <c r="K44" s="239"/>
      <c r="L44" s="239"/>
      <c r="M44" s="239"/>
      <c r="N44" s="239"/>
      <c r="O44" s="239"/>
      <c r="R44" s="239"/>
      <c r="S44" s="239"/>
      <c r="T44" s="239"/>
      <c r="W44" s="239"/>
      <c r="X44" s="239"/>
      <c r="Y44" s="239"/>
    </row>
    <row r="45" spans="2:51" s="233" customFormat="1" ht="17.25" customHeight="1" x14ac:dyDescent="0.15">
      <c r="B45" s="231" t="s">
        <v>374</v>
      </c>
      <c r="C45" s="231"/>
      <c r="D45" s="231"/>
    </row>
    <row r="46" spans="2:51" s="233" customFormat="1" ht="17.25" customHeight="1" x14ac:dyDescent="0.15">
      <c r="B46" s="231" t="s">
        <v>375</v>
      </c>
      <c r="C46" s="231"/>
      <c r="D46" s="231"/>
    </row>
    <row r="47" spans="2:51" s="233" customFormat="1" ht="17.25" customHeight="1" x14ac:dyDescent="0.15">
      <c r="B47" s="241" t="s">
        <v>376</v>
      </c>
      <c r="E47" s="239"/>
      <c r="F47" s="239"/>
      <c r="G47" s="239"/>
      <c r="H47" s="239"/>
      <c r="I47" s="239"/>
      <c r="J47" s="239"/>
      <c r="K47" s="239"/>
      <c r="L47" s="239"/>
      <c r="M47" s="239"/>
      <c r="N47" s="239"/>
      <c r="O47" s="239"/>
      <c r="P47" s="239"/>
      <c r="Q47" s="239"/>
      <c r="R47" s="239"/>
      <c r="S47" s="239"/>
      <c r="T47" s="239"/>
      <c r="U47" s="239"/>
      <c r="Y47" s="239"/>
      <c r="Z47" s="239"/>
      <c r="AA47" s="239"/>
      <c r="AB47" s="239"/>
      <c r="AD47" s="239"/>
      <c r="AE47" s="239"/>
      <c r="AF47" s="239"/>
      <c r="AG47" s="239"/>
      <c r="AH47" s="239"/>
      <c r="AI47" s="242"/>
      <c r="AJ47" s="239"/>
      <c r="AK47" s="239"/>
      <c r="AL47" s="239"/>
      <c r="AM47" s="239"/>
      <c r="AN47" s="239"/>
      <c r="AO47" s="239"/>
      <c r="AP47" s="239"/>
      <c r="AQ47" s="239"/>
      <c r="AR47" s="239"/>
      <c r="AS47" s="239"/>
      <c r="AT47" s="239"/>
      <c r="AU47" s="239"/>
      <c r="AV47" s="239"/>
      <c r="AW47" s="239"/>
      <c r="AX47" s="239"/>
      <c r="AY47" s="242"/>
    </row>
    <row r="48" spans="2:51" s="233" customFormat="1" ht="17.25" customHeight="1" x14ac:dyDescent="0.15"/>
    <row r="49" spans="2:54" s="233" customFormat="1" ht="17.25" customHeight="1" x14ac:dyDescent="0.15">
      <c r="B49" s="231" t="s">
        <v>377</v>
      </c>
      <c r="C49" s="231"/>
    </row>
    <row r="50" spans="2:54" s="233" customFormat="1" ht="17.25" customHeight="1" x14ac:dyDescent="0.15">
      <c r="B50" s="231"/>
      <c r="C50" s="231"/>
    </row>
    <row r="51" spans="2:54" s="233" customFormat="1" ht="17.25" customHeight="1" x14ac:dyDescent="0.15">
      <c r="B51" s="231" t="s">
        <v>378</v>
      </c>
      <c r="C51" s="231"/>
    </row>
    <row r="52" spans="2:54" s="233" customFormat="1" ht="17.25" customHeight="1" x14ac:dyDescent="0.15">
      <c r="B52" s="231" t="s">
        <v>379</v>
      </c>
      <c r="C52" s="231"/>
    </row>
    <row r="53" spans="2:54" s="233" customFormat="1" ht="17.25" customHeight="1" x14ac:dyDescent="0.15">
      <c r="B53" s="231"/>
      <c r="C53" s="231"/>
    </row>
    <row r="54" spans="2:54" s="233" customFormat="1" ht="17.25" customHeight="1" x14ac:dyDescent="0.15">
      <c r="B54" s="231" t="s">
        <v>380</v>
      </c>
      <c r="C54" s="231"/>
    </row>
    <row r="55" spans="2:54" s="233" customFormat="1" ht="17.25" customHeight="1" x14ac:dyDescent="0.15">
      <c r="B55" s="231" t="s">
        <v>381</v>
      </c>
      <c r="C55" s="231"/>
    </row>
    <row r="56" spans="2:54" s="233" customFormat="1" ht="17.25" customHeight="1" x14ac:dyDescent="0.15">
      <c r="B56" s="231"/>
      <c r="C56" s="231"/>
    </row>
    <row r="57" spans="2:54" s="233" customFormat="1" ht="17.25" customHeight="1" x14ac:dyDescent="0.15">
      <c r="B57" s="231" t="s">
        <v>382</v>
      </c>
      <c r="C57" s="231"/>
      <c r="D57" s="231"/>
    </row>
    <row r="58" spans="2:54" s="233" customFormat="1" ht="17.25" customHeight="1" x14ac:dyDescent="0.15">
      <c r="B58" s="231"/>
      <c r="C58" s="231"/>
      <c r="D58" s="231"/>
    </row>
    <row r="59" spans="2:54" s="233" customFormat="1" ht="17.25" customHeight="1" x14ac:dyDescent="0.15">
      <c r="B59" s="233" t="s">
        <v>383</v>
      </c>
      <c r="D59" s="231"/>
    </row>
    <row r="60" spans="2:54" s="233" customFormat="1" ht="17.25" customHeight="1" x14ac:dyDescent="0.15">
      <c r="B60" s="233" t="s">
        <v>384</v>
      </c>
      <c r="D60" s="231"/>
    </row>
    <row r="61" spans="2:54" s="233" customFormat="1" ht="17.25" customHeight="1" x14ac:dyDescent="0.15">
      <c r="B61" s="233" t="s">
        <v>385</v>
      </c>
    </row>
    <row r="62" spans="2:54" s="233" customFormat="1" ht="17.25" customHeight="1" x14ac:dyDescent="0.15"/>
    <row r="63" spans="2:54" s="233" customFormat="1" ht="17.25" customHeight="1" x14ac:dyDescent="0.15">
      <c r="B63" s="233" t="s">
        <v>386</v>
      </c>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row>
    <row r="64" spans="2:54" s="233" customFormat="1" ht="17.25" customHeight="1" x14ac:dyDescent="0.15">
      <c r="B64" s="244" t="s">
        <v>387</v>
      </c>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row>
    <row r="65" spans="2:2" ht="18.75" customHeight="1" x14ac:dyDescent="0.15">
      <c r="B65" s="245" t="s">
        <v>388</v>
      </c>
    </row>
    <row r="66" spans="2:2" ht="18.75" customHeight="1" x14ac:dyDescent="0.15">
      <c r="B66" s="244" t="s">
        <v>389</v>
      </c>
    </row>
    <row r="67" spans="2:2" ht="18.75" customHeight="1" x14ac:dyDescent="0.15">
      <c r="B67" s="245" t="s">
        <v>390</v>
      </c>
    </row>
    <row r="68" spans="2:2" ht="18.75" customHeight="1" x14ac:dyDescent="0.15">
      <c r="B68" s="244" t="s">
        <v>391</v>
      </c>
    </row>
    <row r="69" spans="2:2" ht="18.75" customHeight="1" x14ac:dyDescent="0.15">
      <c r="B69" s="244" t="s">
        <v>392</v>
      </c>
    </row>
    <row r="70" spans="2:2" ht="18.75" customHeight="1" x14ac:dyDescent="0.15">
      <c r="B70" s="244" t="s">
        <v>393</v>
      </c>
    </row>
    <row r="71" spans="2:2" ht="18.75" customHeight="1" x14ac:dyDescent="0.15"/>
    <row r="72" spans="2:2" ht="18.75" customHeight="1" x14ac:dyDescent="0.15"/>
    <row r="73" spans="2:2" ht="18.75" customHeight="1" x14ac:dyDescent="0.15"/>
    <row r="74" spans="2:2" ht="18.75" customHeight="1" x14ac:dyDescent="0.15"/>
    <row r="75" spans="2:2" ht="18.75" customHeight="1" x14ac:dyDescent="0.15"/>
    <row r="76" spans="2:2" ht="18.75" customHeight="1" x14ac:dyDescent="0.15"/>
    <row r="77" spans="2:2" ht="18.75" customHeight="1" x14ac:dyDescent="0.15"/>
    <row r="78" spans="2:2" ht="18.75" customHeight="1" x14ac:dyDescent="0.15"/>
    <row r="79" spans="2:2" ht="18.75" customHeight="1" x14ac:dyDescent="0.15"/>
    <row r="80" spans="2:2"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sheetData>
  <mergeCells count="2">
    <mergeCell ref="F4:K5"/>
    <mergeCell ref="P3:Q4"/>
  </mergeCells>
  <phoneticPr fontId="2"/>
  <hyperlinks>
    <hyperlink ref="P3" location="添付書類一覧!A1" display="添付書類一覧に戻る" xr:uid="{14852BFC-767D-451D-A6F2-A8CEC84A9404}"/>
  </hyperlinks>
  <pageMargins left="0.70866141732283472" right="0.70866141732283472" top="0.74803149606299213" bottom="0.35433070866141736" header="0.31496062992125984" footer="0.31496062992125984"/>
  <pageSetup paperSize="9"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AE22-D1EE-42B6-AA1B-94A01061FB7E}">
  <sheetPr>
    <tabColor theme="9" tint="0.79998168889431442"/>
    <pageSetUpPr fitToPage="1"/>
  </sheetPr>
  <dimension ref="B1:BB120"/>
  <sheetViews>
    <sheetView showGridLines="0" workbookViewId="0">
      <selection activeCell="P3" sqref="P3:Q4"/>
    </sheetView>
  </sheetViews>
  <sheetFormatPr defaultRowHeight="13.5" x14ac:dyDescent="0.15"/>
  <cols>
    <col min="1" max="1" width="1.375" style="230" customWidth="1"/>
    <col min="2" max="3" width="9" style="230"/>
    <col min="4" max="4" width="40.625" style="230" customWidth="1"/>
    <col min="5" max="16" width="9" style="230"/>
    <col min="17" max="17" width="23.875" style="230" customWidth="1"/>
    <col min="18" max="16384" width="9" style="230"/>
  </cols>
  <sheetData>
    <row r="1" spans="2:17" ht="14.25" x14ac:dyDescent="0.15">
      <c r="B1" s="230" t="s">
        <v>353</v>
      </c>
      <c r="D1" s="231"/>
      <c r="E1" s="231"/>
      <c r="F1" s="231"/>
    </row>
    <row r="2" spans="2:17" s="233" customFormat="1" ht="20.25" customHeight="1" thickBot="1" x14ac:dyDescent="0.2">
      <c r="B2" s="232" t="s">
        <v>394</v>
      </c>
      <c r="C2" s="232"/>
      <c r="D2" s="231"/>
      <c r="E2" s="231"/>
      <c r="F2" s="231"/>
      <c r="P2" s="1"/>
      <c r="Q2" s="434"/>
    </row>
    <row r="3" spans="2:17" s="233" customFormat="1" ht="20.25" customHeight="1" thickTop="1" x14ac:dyDescent="0.15">
      <c r="B3" s="232"/>
      <c r="C3" s="232"/>
      <c r="D3" s="231"/>
      <c r="E3" s="231"/>
      <c r="F3" s="231"/>
      <c r="P3" s="917" t="s">
        <v>755</v>
      </c>
      <c r="Q3" s="918"/>
    </row>
    <row r="4" spans="2:17" s="233" customFormat="1" ht="20.25" customHeight="1" thickBot="1" x14ac:dyDescent="0.2">
      <c r="B4" s="234"/>
      <c r="C4" s="231" t="s">
        <v>355</v>
      </c>
      <c r="D4" s="231"/>
      <c r="F4" s="1134" t="s">
        <v>356</v>
      </c>
      <c r="G4" s="1134"/>
      <c r="H4" s="1134"/>
      <c r="I4" s="1134"/>
      <c r="J4" s="1134"/>
      <c r="K4" s="1134"/>
      <c r="P4" s="919"/>
      <c r="Q4" s="920"/>
    </row>
    <row r="5" spans="2:17" s="233" customFormat="1" ht="20.25" customHeight="1" thickTop="1" x14ac:dyDescent="0.15">
      <c r="B5" s="235"/>
      <c r="C5" s="231" t="s">
        <v>357</v>
      </c>
      <c r="D5" s="231"/>
      <c r="F5" s="1134"/>
      <c r="G5" s="1134"/>
      <c r="H5" s="1134"/>
      <c r="I5" s="1134"/>
      <c r="J5" s="1134"/>
      <c r="K5" s="1134"/>
      <c r="P5" s="485"/>
      <c r="Q5" s="434"/>
    </row>
    <row r="6" spans="2:17" s="233" customFormat="1" ht="20.25" customHeight="1" x14ac:dyDescent="0.15">
      <c r="B6" s="236" t="s">
        <v>358</v>
      </c>
      <c r="C6" s="231"/>
      <c r="D6" s="231"/>
      <c r="E6" s="189"/>
      <c r="F6" s="231"/>
    </row>
    <row r="7" spans="2:17" s="233" customFormat="1" ht="20.25" customHeight="1" x14ac:dyDescent="0.15">
      <c r="B7" s="232"/>
      <c r="C7" s="232"/>
      <c r="D7" s="231"/>
      <c r="E7" s="189"/>
      <c r="F7" s="231"/>
    </row>
    <row r="8" spans="2:17" s="233" customFormat="1" ht="20.25" customHeight="1" x14ac:dyDescent="0.15">
      <c r="B8" s="231" t="s">
        <v>359</v>
      </c>
      <c r="C8" s="232"/>
      <c r="D8" s="231"/>
      <c r="E8" s="189"/>
      <c r="F8" s="231"/>
    </row>
    <row r="9" spans="2:17" s="233" customFormat="1" ht="20.25" customHeight="1" x14ac:dyDescent="0.15">
      <c r="B9" s="232"/>
      <c r="C9" s="232"/>
      <c r="D9" s="231"/>
      <c r="E9" s="231"/>
      <c r="F9" s="231"/>
    </row>
    <row r="10" spans="2:17" s="233" customFormat="1" ht="20.25" customHeight="1" x14ac:dyDescent="0.15">
      <c r="B10" s="231" t="s">
        <v>360</v>
      </c>
      <c r="C10" s="232"/>
      <c r="D10" s="231"/>
      <c r="E10" s="231"/>
      <c r="F10" s="231"/>
    </row>
    <row r="11" spans="2:17" s="233" customFormat="1" ht="20.25" customHeight="1" x14ac:dyDescent="0.15">
      <c r="B11" s="231"/>
      <c r="C11" s="232"/>
      <c r="D11" s="231"/>
    </row>
    <row r="12" spans="2:17" s="233" customFormat="1" ht="20.25" customHeight="1" x14ac:dyDescent="0.15">
      <c r="B12" s="231" t="s">
        <v>361</v>
      </c>
      <c r="C12" s="232"/>
      <c r="D12" s="231"/>
    </row>
    <row r="13" spans="2:17" s="233" customFormat="1" ht="20.25" customHeight="1" x14ac:dyDescent="0.15">
      <c r="B13" s="231"/>
      <c r="C13" s="232"/>
      <c r="D13" s="231"/>
    </row>
    <row r="14" spans="2:17" s="233" customFormat="1" ht="20.25" customHeight="1" x14ac:dyDescent="0.15">
      <c r="B14" s="231" t="s">
        <v>362</v>
      </c>
      <c r="C14" s="232"/>
      <c r="D14" s="231"/>
    </row>
    <row r="15" spans="2:17" s="233" customFormat="1" ht="20.25" customHeight="1" x14ac:dyDescent="0.15">
      <c r="B15" s="231"/>
      <c r="C15" s="232"/>
      <c r="D15" s="231"/>
    </row>
    <row r="16" spans="2:17" s="233" customFormat="1" ht="20.25" customHeight="1" x14ac:dyDescent="0.15">
      <c r="B16" s="231" t="s">
        <v>363</v>
      </c>
      <c r="C16" s="232"/>
      <c r="D16" s="231"/>
    </row>
    <row r="17" spans="2:4" s="233" customFormat="1" ht="20.25" customHeight="1" x14ac:dyDescent="0.15">
      <c r="B17" s="231" t="s">
        <v>364</v>
      </c>
      <c r="C17" s="232"/>
      <c r="D17" s="231"/>
    </row>
    <row r="18" spans="2:4" s="233" customFormat="1" ht="20.25" customHeight="1" x14ac:dyDescent="0.15">
      <c r="B18" s="231"/>
      <c r="C18" s="232"/>
      <c r="D18" s="231"/>
    </row>
    <row r="19" spans="2:4" s="233" customFormat="1" ht="20.25" customHeight="1" x14ac:dyDescent="0.15">
      <c r="B19" s="231" t="s">
        <v>395</v>
      </c>
      <c r="C19" s="232"/>
      <c r="D19" s="231"/>
    </row>
    <row r="20" spans="2:4" s="233" customFormat="1" ht="20.25" customHeight="1" x14ac:dyDescent="0.15">
      <c r="B20" s="231" t="s">
        <v>396</v>
      </c>
      <c r="C20" s="232"/>
      <c r="D20" s="231"/>
    </row>
    <row r="21" spans="2:4" s="233" customFormat="1" ht="20.25" customHeight="1" x14ac:dyDescent="0.15">
      <c r="B21" s="231" t="s">
        <v>397</v>
      </c>
      <c r="C21" s="232"/>
      <c r="D21" s="231"/>
    </row>
    <row r="22" spans="2:4" s="233" customFormat="1" ht="20.25" customHeight="1" x14ac:dyDescent="0.15">
      <c r="B22" s="231"/>
      <c r="C22" s="232"/>
      <c r="D22" s="231"/>
    </row>
    <row r="23" spans="2:4" s="233" customFormat="1" ht="20.25" customHeight="1" x14ac:dyDescent="0.15">
      <c r="B23" s="231" t="s">
        <v>398</v>
      </c>
      <c r="C23" s="232"/>
      <c r="D23" s="231"/>
    </row>
    <row r="24" spans="2:4" s="233" customFormat="1" ht="20.25" customHeight="1" x14ac:dyDescent="0.15">
      <c r="B24" s="231" t="s">
        <v>399</v>
      </c>
      <c r="C24" s="232"/>
      <c r="D24" s="231"/>
    </row>
    <row r="25" spans="2:4" s="233" customFormat="1" ht="20.25" customHeight="1" x14ac:dyDescent="0.15">
      <c r="B25" s="231" t="s">
        <v>400</v>
      </c>
      <c r="C25" s="232"/>
      <c r="D25" s="231"/>
    </row>
    <row r="26" spans="2:4" s="233" customFormat="1" ht="20.25" customHeight="1" x14ac:dyDescent="0.15">
      <c r="B26" s="231" t="s">
        <v>401</v>
      </c>
      <c r="C26" s="232"/>
      <c r="D26" s="231"/>
    </row>
    <row r="27" spans="2:4" s="233" customFormat="1" ht="20.25" customHeight="1" x14ac:dyDescent="0.15">
      <c r="B27" s="231"/>
      <c r="C27" s="231"/>
      <c r="D27" s="231"/>
    </row>
    <row r="28" spans="2:4" s="233" customFormat="1" ht="17.25" customHeight="1" x14ac:dyDescent="0.15">
      <c r="B28" s="231" t="s">
        <v>402</v>
      </c>
      <c r="C28" s="231"/>
      <c r="D28" s="231"/>
    </row>
    <row r="29" spans="2:4" s="233" customFormat="1" ht="17.25" customHeight="1" x14ac:dyDescent="0.15">
      <c r="B29" s="231" t="s">
        <v>403</v>
      </c>
      <c r="C29" s="231"/>
      <c r="D29" s="231"/>
    </row>
    <row r="30" spans="2:4" s="233" customFormat="1" ht="17.25" customHeight="1" x14ac:dyDescent="0.15">
      <c r="B30" s="231"/>
      <c r="C30" s="231"/>
      <c r="D30" s="231"/>
    </row>
    <row r="31" spans="2:4" s="233" customFormat="1" ht="17.25" customHeight="1" x14ac:dyDescent="0.15">
      <c r="B31" s="231"/>
      <c r="C31" s="237" t="s">
        <v>173</v>
      </c>
      <c r="D31" s="237" t="s">
        <v>367</v>
      </c>
    </row>
    <row r="32" spans="2:4" s="233" customFormat="1" ht="17.25" customHeight="1" x14ac:dyDescent="0.15">
      <c r="B32" s="231"/>
      <c r="C32" s="237">
        <v>1</v>
      </c>
      <c r="D32" s="238" t="s">
        <v>188</v>
      </c>
    </row>
    <row r="33" spans="2:25" s="233" customFormat="1" ht="17.25" customHeight="1" x14ac:dyDescent="0.15">
      <c r="B33" s="231"/>
      <c r="C33" s="237">
        <v>2</v>
      </c>
      <c r="D33" s="238" t="s">
        <v>196</v>
      </c>
    </row>
    <row r="34" spans="2:25" s="233" customFormat="1" ht="17.25" customHeight="1" x14ac:dyDescent="0.15">
      <c r="B34" s="231"/>
      <c r="C34" s="237">
        <v>3</v>
      </c>
      <c r="D34" s="238" t="s">
        <v>200</v>
      </c>
    </row>
    <row r="35" spans="2:25" s="233" customFormat="1" ht="17.25" customHeight="1" x14ac:dyDescent="0.15">
      <c r="B35" s="231"/>
      <c r="C35" s="237">
        <v>4</v>
      </c>
      <c r="D35" s="238" t="s">
        <v>216</v>
      </c>
    </row>
    <row r="36" spans="2:25" s="233" customFormat="1" ht="17.25" customHeight="1" x14ac:dyDescent="0.15">
      <c r="B36" s="231"/>
      <c r="C36" s="237">
        <v>5</v>
      </c>
      <c r="D36" s="238" t="s">
        <v>223</v>
      </c>
    </row>
    <row r="37" spans="2:25" s="233" customFormat="1" ht="17.25" customHeight="1" x14ac:dyDescent="0.15">
      <c r="B37" s="231"/>
      <c r="C37" s="237">
        <v>6</v>
      </c>
      <c r="D37" s="238" t="s">
        <v>209</v>
      </c>
    </row>
    <row r="38" spans="2:25" s="233" customFormat="1" ht="17.25" customHeight="1" x14ac:dyDescent="0.15">
      <c r="B38" s="231"/>
      <c r="C38" s="237">
        <v>7</v>
      </c>
      <c r="D38" s="238" t="s">
        <v>202</v>
      </c>
    </row>
    <row r="39" spans="2:25" s="233" customFormat="1" ht="17.25" customHeight="1" x14ac:dyDescent="0.15">
      <c r="B39" s="231"/>
      <c r="C39" s="237">
        <v>8</v>
      </c>
      <c r="D39" s="238" t="s">
        <v>212</v>
      </c>
    </row>
    <row r="40" spans="2:25" s="233" customFormat="1" ht="17.25" customHeight="1" x14ac:dyDescent="0.15">
      <c r="B40" s="231"/>
      <c r="C40" s="189"/>
      <c r="D40" s="231"/>
    </row>
    <row r="41" spans="2:25" s="233" customFormat="1" ht="17.25" customHeight="1" x14ac:dyDescent="0.15">
      <c r="B41" s="231" t="s">
        <v>404</v>
      </c>
      <c r="C41" s="231"/>
      <c r="D41" s="231"/>
    </row>
    <row r="42" spans="2:25" s="233" customFormat="1" ht="17.25" customHeight="1" x14ac:dyDescent="0.15">
      <c r="B42" s="231" t="s">
        <v>369</v>
      </c>
      <c r="C42" s="231"/>
      <c r="D42" s="231"/>
    </row>
    <row r="43" spans="2:25" s="233" customFormat="1" ht="17.25" customHeight="1" x14ac:dyDescent="0.15">
      <c r="B43" s="231"/>
      <c r="C43" s="231"/>
      <c r="D43" s="231"/>
      <c r="G43" s="239"/>
      <c r="H43" s="239"/>
      <c r="J43" s="239"/>
      <c r="K43" s="239"/>
      <c r="L43" s="239"/>
      <c r="M43" s="239"/>
      <c r="N43" s="239"/>
      <c r="O43" s="239"/>
      <c r="R43" s="239"/>
      <c r="S43" s="239"/>
      <c r="T43" s="239"/>
      <c r="W43" s="239"/>
      <c r="X43" s="239"/>
      <c r="Y43" s="239"/>
    </row>
    <row r="44" spans="2:25" s="233" customFormat="1" ht="17.25" customHeight="1" x14ac:dyDescent="0.15">
      <c r="B44" s="231"/>
      <c r="C44" s="237" t="s">
        <v>274</v>
      </c>
      <c r="D44" s="237" t="s">
        <v>275</v>
      </c>
      <c r="G44" s="239"/>
      <c r="H44" s="239"/>
      <c r="J44" s="239"/>
      <c r="K44" s="239"/>
      <c r="L44" s="239"/>
      <c r="M44" s="239"/>
      <c r="N44" s="239"/>
      <c r="O44" s="239"/>
      <c r="R44" s="239"/>
      <c r="S44" s="239"/>
      <c r="T44" s="239"/>
      <c r="W44" s="239"/>
      <c r="X44" s="239"/>
      <c r="Y44" s="239"/>
    </row>
    <row r="45" spans="2:25" s="233" customFormat="1" ht="17.25" customHeight="1" x14ac:dyDescent="0.15">
      <c r="B45" s="231"/>
      <c r="C45" s="237" t="s">
        <v>266</v>
      </c>
      <c r="D45" s="238" t="s">
        <v>276</v>
      </c>
      <c r="G45" s="239"/>
      <c r="H45" s="239"/>
      <c r="J45" s="239"/>
      <c r="K45" s="239"/>
      <c r="L45" s="239"/>
      <c r="M45" s="239"/>
      <c r="N45" s="239"/>
      <c r="O45" s="239"/>
      <c r="R45" s="239"/>
      <c r="S45" s="239"/>
      <c r="T45" s="239"/>
      <c r="W45" s="239"/>
      <c r="X45" s="239"/>
      <c r="Y45" s="239"/>
    </row>
    <row r="46" spans="2:25" s="233" customFormat="1" ht="17.25" customHeight="1" x14ac:dyDescent="0.15">
      <c r="B46" s="231"/>
      <c r="C46" s="237" t="s">
        <v>269</v>
      </c>
      <c r="D46" s="238" t="s">
        <v>280</v>
      </c>
      <c r="G46" s="239"/>
      <c r="H46" s="239"/>
      <c r="J46" s="239"/>
      <c r="K46" s="239"/>
      <c r="L46" s="239"/>
      <c r="M46" s="239"/>
      <c r="N46" s="239"/>
      <c r="O46" s="239"/>
      <c r="R46" s="239"/>
      <c r="S46" s="239"/>
      <c r="T46" s="239"/>
      <c r="W46" s="239"/>
      <c r="X46" s="239"/>
      <c r="Y46" s="239"/>
    </row>
    <row r="47" spans="2:25" s="233" customFormat="1" ht="17.25" customHeight="1" x14ac:dyDescent="0.15">
      <c r="B47" s="231"/>
      <c r="C47" s="237" t="s">
        <v>270</v>
      </c>
      <c r="D47" s="238" t="s">
        <v>283</v>
      </c>
      <c r="G47" s="239"/>
      <c r="H47" s="239"/>
      <c r="J47" s="239"/>
      <c r="K47" s="239"/>
      <c r="L47" s="239"/>
      <c r="M47" s="239"/>
      <c r="N47" s="239"/>
      <c r="O47" s="239"/>
      <c r="R47" s="239"/>
      <c r="S47" s="239"/>
      <c r="T47" s="239"/>
      <c r="W47" s="239"/>
      <c r="X47" s="239"/>
      <c r="Y47" s="239"/>
    </row>
    <row r="48" spans="2:25" s="233" customFormat="1" ht="17.25" customHeight="1" x14ac:dyDescent="0.15">
      <c r="B48" s="231"/>
      <c r="C48" s="237" t="s">
        <v>272</v>
      </c>
      <c r="D48" s="238" t="s">
        <v>370</v>
      </c>
      <c r="G48" s="239"/>
      <c r="H48" s="239"/>
      <c r="J48" s="239"/>
      <c r="K48" s="239"/>
      <c r="L48" s="239"/>
      <c r="M48" s="239"/>
      <c r="N48" s="239"/>
      <c r="O48" s="239"/>
      <c r="R48" s="239"/>
      <c r="S48" s="239"/>
      <c r="T48" s="239"/>
      <c r="W48" s="239"/>
      <c r="X48" s="239"/>
      <c r="Y48" s="239"/>
    </row>
    <row r="49" spans="2:51" s="233" customFormat="1" ht="17.25" customHeight="1" x14ac:dyDescent="0.15">
      <c r="B49" s="231"/>
      <c r="C49" s="231"/>
      <c r="D49" s="231"/>
      <c r="G49" s="239"/>
      <c r="H49" s="239"/>
      <c r="J49" s="239"/>
      <c r="K49" s="239"/>
      <c r="L49" s="239"/>
      <c r="M49" s="239"/>
      <c r="N49" s="239"/>
      <c r="O49" s="239"/>
      <c r="R49" s="239"/>
      <c r="S49" s="239"/>
      <c r="T49" s="239"/>
      <c r="W49" s="239"/>
      <c r="X49" s="239"/>
      <c r="Y49" s="239"/>
    </row>
    <row r="50" spans="2:51" s="233" customFormat="1" ht="17.25" customHeight="1" x14ac:dyDescent="0.15">
      <c r="B50" s="231"/>
      <c r="C50" s="240" t="s">
        <v>371</v>
      </c>
      <c r="D50" s="231"/>
      <c r="G50" s="239"/>
      <c r="H50" s="239"/>
      <c r="J50" s="239"/>
      <c r="K50" s="239"/>
      <c r="L50" s="239"/>
      <c r="M50" s="239"/>
      <c r="N50" s="239"/>
      <c r="O50" s="239"/>
      <c r="R50" s="239"/>
      <c r="S50" s="239"/>
      <c r="T50" s="239"/>
      <c r="W50" s="239"/>
      <c r="X50" s="239"/>
      <c r="Y50" s="239"/>
    </row>
    <row r="51" spans="2:51" s="233" customFormat="1" ht="17.25" customHeight="1" x14ac:dyDescent="0.15">
      <c r="C51" s="231" t="s">
        <v>372</v>
      </c>
      <c r="F51" s="240"/>
      <c r="G51" s="239"/>
      <c r="H51" s="239"/>
      <c r="J51" s="239"/>
      <c r="K51" s="239"/>
      <c r="L51" s="239"/>
      <c r="M51" s="239"/>
      <c r="N51" s="239"/>
      <c r="O51" s="239"/>
      <c r="R51" s="239"/>
      <c r="S51" s="239"/>
      <c r="T51" s="239"/>
      <c r="W51" s="239"/>
      <c r="X51" s="239"/>
      <c r="Y51" s="239"/>
    </row>
    <row r="52" spans="2:51" s="233" customFormat="1" ht="17.25" customHeight="1" x14ac:dyDescent="0.15">
      <c r="C52" s="231" t="s">
        <v>373</v>
      </c>
      <c r="F52" s="231"/>
      <c r="G52" s="239"/>
      <c r="H52" s="239"/>
      <c r="J52" s="239"/>
      <c r="K52" s="239"/>
      <c r="L52" s="239"/>
      <c r="M52" s="239"/>
      <c r="N52" s="239"/>
      <c r="O52" s="239"/>
      <c r="R52" s="239"/>
      <c r="S52" s="239"/>
      <c r="T52" s="239"/>
      <c r="W52" s="239"/>
      <c r="X52" s="239"/>
      <c r="Y52" s="239"/>
    </row>
    <row r="53" spans="2:51" s="233" customFormat="1" ht="17.25" customHeight="1" x14ac:dyDescent="0.15">
      <c r="B53" s="231"/>
      <c r="C53" s="231"/>
      <c r="D53" s="231"/>
      <c r="E53" s="240"/>
      <c r="F53" s="239"/>
      <c r="G53" s="239"/>
      <c r="H53" s="239"/>
      <c r="J53" s="239"/>
      <c r="K53" s="239"/>
      <c r="L53" s="239"/>
      <c r="M53" s="239"/>
      <c r="N53" s="239"/>
      <c r="O53" s="239"/>
      <c r="R53" s="239"/>
      <c r="S53" s="239"/>
      <c r="T53" s="239"/>
      <c r="W53" s="239"/>
      <c r="X53" s="239"/>
      <c r="Y53" s="239"/>
    </row>
    <row r="54" spans="2:51" s="233" customFormat="1" ht="17.25" customHeight="1" x14ac:dyDescent="0.15">
      <c r="B54" s="231" t="s">
        <v>405</v>
      </c>
      <c r="C54" s="231"/>
      <c r="D54" s="231"/>
    </row>
    <row r="55" spans="2:51" s="233" customFormat="1" ht="17.25" customHeight="1" x14ac:dyDescent="0.15">
      <c r="B55" s="231" t="s">
        <v>375</v>
      </c>
      <c r="C55" s="231"/>
      <c r="D55" s="231"/>
    </row>
    <row r="56" spans="2:51" s="233" customFormat="1" ht="17.25" customHeight="1" x14ac:dyDescent="0.15">
      <c r="B56" s="241" t="s">
        <v>376</v>
      </c>
      <c r="E56" s="239"/>
      <c r="F56" s="239"/>
      <c r="G56" s="239"/>
      <c r="H56" s="239"/>
      <c r="I56" s="239"/>
      <c r="J56" s="239"/>
      <c r="K56" s="239"/>
      <c r="L56" s="239"/>
      <c r="M56" s="239"/>
      <c r="N56" s="239"/>
      <c r="O56" s="239"/>
      <c r="P56" s="239"/>
      <c r="Q56" s="239"/>
      <c r="R56" s="239"/>
      <c r="S56" s="239"/>
      <c r="T56" s="239"/>
      <c r="U56" s="239"/>
      <c r="Y56" s="239"/>
      <c r="Z56" s="239"/>
      <c r="AA56" s="239"/>
      <c r="AB56" s="239"/>
      <c r="AD56" s="239"/>
      <c r="AE56" s="239"/>
      <c r="AF56" s="239"/>
      <c r="AG56" s="239"/>
      <c r="AH56" s="239"/>
      <c r="AI56" s="242"/>
      <c r="AJ56" s="239"/>
      <c r="AK56" s="239"/>
      <c r="AL56" s="239"/>
      <c r="AM56" s="239"/>
      <c r="AN56" s="239"/>
      <c r="AO56" s="239"/>
      <c r="AP56" s="239"/>
      <c r="AQ56" s="239"/>
      <c r="AR56" s="239"/>
      <c r="AS56" s="239"/>
      <c r="AT56" s="239"/>
      <c r="AU56" s="239"/>
      <c r="AV56" s="239"/>
      <c r="AW56" s="239"/>
      <c r="AX56" s="239"/>
      <c r="AY56" s="242"/>
    </row>
    <row r="57" spans="2:51" s="233" customFormat="1" ht="17.25" customHeight="1" x14ac:dyDescent="0.15">
      <c r="B57" s="241" t="s">
        <v>406</v>
      </c>
      <c r="E57" s="239"/>
      <c r="F57" s="239"/>
      <c r="G57" s="239"/>
      <c r="H57" s="239"/>
      <c r="I57" s="239"/>
      <c r="J57" s="239"/>
      <c r="K57" s="239"/>
      <c r="L57" s="239"/>
      <c r="M57" s="239"/>
      <c r="N57" s="239"/>
      <c r="O57" s="239"/>
      <c r="P57" s="239"/>
      <c r="Q57" s="239"/>
      <c r="R57" s="239"/>
      <c r="S57" s="239"/>
      <c r="T57" s="239"/>
      <c r="U57" s="239"/>
      <c r="Y57" s="239"/>
      <c r="Z57" s="239"/>
      <c r="AA57" s="239"/>
      <c r="AB57" s="239"/>
      <c r="AD57" s="239"/>
      <c r="AE57" s="239"/>
      <c r="AF57" s="239"/>
      <c r="AG57" s="239"/>
      <c r="AH57" s="239"/>
      <c r="AI57" s="242"/>
      <c r="AJ57" s="239"/>
      <c r="AK57" s="239"/>
      <c r="AL57" s="239"/>
      <c r="AM57" s="239"/>
      <c r="AN57" s="239"/>
      <c r="AO57" s="239"/>
      <c r="AP57" s="239"/>
      <c r="AQ57" s="239"/>
      <c r="AR57" s="239"/>
      <c r="AS57" s="239"/>
      <c r="AT57" s="239"/>
      <c r="AU57" s="239"/>
      <c r="AV57" s="239"/>
      <c r="AW57" s="239"/>
      <c r="AX57" s="239"/>
      <c r="AY57" s="242"/>
    </row>
    <row r="58" spans="2:51" s="233" customFormat="1" ht="17.25" customHeight="1" x14ac:dyDescent="0.15"/>
    <row r="59" spans="2:51" s="233" customFormat="1" ht="17.25" customHeight="1" x14ac:dyDescent="0.15">
      <c r="B59" s="231" t="s">
        <v>407</v>
      </c>
      <c r="C59" s="231"/>
    </row>
    <row r="60" spans="2:51" s="233" customFormat="1" ht="17.25" customHeight="1" x14ac:dyDescent="0.15">
      <c r="B60" s="231"/>
      <c r="C60" s="231"/>
    </row>
    <row r="61" spans="2:51" s="233" customFormat="1" ht="17.25" customHeight="1" x14ac:dyDescent="0.15">
      <c r="B61" s="231" t="s">
        <v>408</v>
      </c>
      <c r="C61" s="231"/>
    </row>
    <row r="62" spans="2:51" s="233" customFormat="1" ht="17.25" customHeight="1" x14ac:dyDescent="0.15">
      <c r="B62" s="231" t="s">
        <v>379</v>
      </c>
      <c r="C62" s="231"/>
    </row>
    <row r="63" spans="2:51" s="233" customFormat="1" ht="17.25" customHeight="1" x14ac:dyDescent="0.15">
      <c r="B63" s="231"/>
      <c r="C63" s="231"/>
    </row>
    <row r="64" spans="2:51" s="233" customFormat="1" ht="17.25" customHeight="1" x14ac:dyDescent="0.15">
      <c r="B64" s="231" t="s">
        <v>409</v>
      </c>
      <c r="C64" s="231"/>
    </row>
    <row r="65" spans="2:54" s="233" customFormat="1" ht="17.25" customHeight="1" x14ac:dyDescent="0.15">
      <c r="B65" s="231" t="s">
        <v>381</v>
      </c>
      <c r="C65" s="231"/>
    </row>
    <row r="66" spans="2:54" s="233" customFormat="1" ht="17.25" customHeight="1" x14ac:dyDescent="0.15">
      <c r="B66" s="231"/>
      <c r="C66" s="231"/>
    </row>
    <row r="67" spans="2:54" s="233" customFormat="1" ht="17.25" customHeight="1" x14ac:dyDescent="0.15">
      <c r="B67" s="231" t="s">
        <v>410</v>
      </c>
      <c r="C67" s="231"/>
      <c r="D67" s="231"/>
    </row>
    <row r="68" spans="2:54" s="233" customFormat="1" ht="17.25" customHeight="1" x14ac:dyDescent="0.15">
      <c r="B68" s="231"/>
      <c r="C68" s="231"/>
      <c r="D68" s="231"/>
    </row>
    <row r="69" spans="2:54" s="233" customFormat="1" ht="17.25" customHeight="1" x14ac:dyDescent="0.15">
      <c r="B69" s="233" t="s">
        <v>411</v>
      </c>
      <c r="D69" s="231"/>
    </row>
    <row r="70" spans="2:54" s="233" customFormat="1" ht="17.25" customHeight="1" x14ac:dyDescent="0.15">
      <c r="B70" s="233" t="s">
        <v>384</v>
      </c>
      <c r="D70" s="231"/>
    </row>
    <row r="71" spans="2:54" s="233" customFormat="1" ht="17.25" customHeight="1" x14ac:dyDescent="0.15">
      <c r="B71" s="233" t="s">
        <v>385</v>
      </c>
    </row>
    <row r="72" spans="2:54" s="233" customFormat="1" ht="17.25" customHeight="1" x14ac:dyDescent="0.15"/>
    <row r="73" spans="2:54" s="233" customFormat="1" ht="17.25" customHeight="1" x14ac:dyDescent="0.15">
      <c r="B73" s="233" t="s">
        <v>412</v>
      </c>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c r="AN73" s="243"/>
      <c r="AO73" s="243"/>
      <c r="AP73" s="243"/>
      <c r="AQ73" s="243"/>
      <c r="AR73" s="243"/>
      <c r="AS73" s="243"/>
      <c r="AT73" s="243"/>
      <c r="AU73" s="243"/>
      <c r="AV73" s="243"/>
      <c r="AW73" s="243"/>
      <c r="AX73" s="243"/>
    </row>
    <row r="74" spans="2:54" s="233" customFormat="1" ht="17.25" customHeight="1" x14ac:dyDescent="0.15">
      <c r="B74" s="244" t="s">
        <v>387</v>
      </c>
      <c r="E74" s="243"/>
      <c r="F74" s="243"/>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3"/>
      <c r="AW74" s="243"/>
      <c r="AX74" s="243"/>
      <c r="AY74" s="243"/>
      <c r="AZ74" s="243"/>
      <c r="BA74" s="243"/>
      <c r="BB74" s="243"/>
    </row>
    <row r="75" spans="2:54" ht="18.75" customHeight="1" x14ac:dyDescent="0.15">
      <c r="B75" s="245" t="s">
        <v>388</v>
      </c>
    </row>
    <row r="76" spans="2:54" ht="18.75" customHeight="1" x14ac:dyDescent="0.15">
      <c r="B76" s="244" t="s">
        <v>389</v>
      </c>
    </row>
    <row r="77" spans="2:54" ht="18.75" customHeight="1" x14ac:dyDescent="0.15">
      <c r="B77" s="245" t="s">
        <v>390</v>
      </c>
    </row>
    <row r="78" spans="2:54" ht="18.75" customHeight="1" x14ac:dyDescent="0.15">
      <c r="B78" s="244" t="s">
        <v>391</v>
      </c>
    </row>
    <row r="79" spans="2:54" ht="18.75" customHeight="1" x14ac:dyDescent="0.15">
      <c r="B79" s="244" t="s">
        <v>392</v>
      </c>
    </row>
    <row r="80" spans="2:54" ht="18.75" customHeight="1" x14ac:dyDescent="0.15">
      <c r="B80" s="244" t="s">
        <v>393</v>
      </c>
    </row>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sheetData>
  <mergeCells count="2">
    <mergeCell ref="F4:K5"/>
    <mergeCell ref="P3:Q4"/>
  </mergeCells>
  <phoneticPr fontId="2"/>
  <hyperlinks>
    <hyperlink ref="P3" location="添付書類一覧!A1" display="添付書類一覧に戻る" xr:uid="{B67DB34F-F106-44FE-86DA-73507DFB1243}"/>
  </hyperlinks>
  <pageMargins left="0.70866141732283472" right="0.70866141732283472" top="0.74803149606299213" bottom="0.35433070866141736" header="0.31496062992125984" footer="0.31496062992125984"/>
  <pageSetup paperSize="9"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5EFC4-67BA-41B8-B3BA-0E64D790F13D}">
  <sheetPr>
    <tabColor theme="9" tint="0.79998168889431442"/>
    <pageSetUpPr fitToPage="1"/>
  </sheetPr>
  <dimension ref="B1:L56"/>
  <sheetViews>
    <sheetView workbookViewId="0">
      <selection activeCell="D15" sqref="D15"/>
    </sheetView>
  </sheetViews>
  <sheetFormatPr defaultRowHeight="13.5" x14ac:dyDescent="0.15"/>
  <cols>
    <col min="1" max="1" width="1.875" style="230" customWidth="1"/>
    <col min="2" max="2" width="11.5" style="230" customWidth="1"/>
    <col min="3" max="12" width="40.625" style="230" customWidth="1"/>
    <col min="13" max="16384" width="9" style="230"/>
  </cols>
  <sheetData>
    <row r="1" spans="2:8" ht="15" customHeight="1" x14ac:dyDescent="0.15">
      <c r="B1" s="233" t="s">
        <v>413</v>
      </c>
      <c r="C1" s="233"/>
      <c r="D1" s="233"/>
    </row>
    <row r="2" spans="2:8" ht="15" customHeight="1" x14ac:dyDescent="0.15">
      <c r="B2" s="233"/>
      <c r="C2" s="233"/>
      <c r="D2" s="233"/>
    </row>
    <row r="3" spans="2:8" ht="15" customHeight="1" thickBot="1" x14ac:dyDescent="0.2">
      <c r="B3" s="237" t="s">
        <v>173</v>
      </c>
      <c r="C3" s="237" t="s">
        <v>414</v>
      </c>
      <c r="D3" s="233"/>
      <c r="G3" s="1"/>
      <c r="H3" s="434"/>
    </row>
    <row r="4" spans="2:8" ht="15" customHeight="1" thickTop="1" x14ac:dyDescent="0.15">
      <c r="B4" s="246">
        <v>1</v>
      </c>
      <c r="C4" s="247" t="s">
        <v>415</v>
      </c>
      <c r="D4" s="233"/>
      <c r="G4" s="917" t="s">
        <v>755</v>
      </c>
      <c r="H4" s="918"/>
    </row>
    <row r="5" spans="2:8" ht="15" customHeight="1" thickBot="1" x14ac:dyDescent="0.2">
      <c r="B5" s="246">
        <v>2</v>
      </c>
      <c r="C5" s="247" t="s">
        <v>152</v>
      </c>
      <c r="D5" s="233"/>
      <c r="G5" s="919"/>
      <c r="H5" s="920"/>
    </row>
    <row r="6" spans="2:8" ht="15" customHeight="1" thickTop="1" x14ac:dyDescent="0.15">
      <c r="B6" s="246">
        <v>3</v>
      </c>
      <c r="C6" s="247" t="s">
        <v>340</v>
      </c>
      <c r="D6" s="233"/>
      <c r="G6" s="485"/>
      <c r="H6" s="434"/>
    </row>
    <row r="7" spans="2:8" ht="15" customHeight="1" x14ac:dyDescent="0.15">
      <c r="B7" s="246">
        <v>4</v>
      </c>
      <c r="C7" s="247" t="s">
        <v>416</v>
      </c>
      <c r="D7" s="233"/>
    </row>
    <row r="8" spans="2:8" ht="15" customHeight="1" x14ac:dyDescent="0.15">
      <c r="B8" s="246">
        <v>5</v>
      </c>
      <c r="C8" s="247" t="s">
        <v>417</v>
      </c>
      <c r="D8" s="233"/>
    </row>
    <row r="9" spans="2:8" ht="15" customHeight="1" x14ac:dyDescent="0.15">
      <c r="B9" s="246">
        <v>6</v>
      </c>
      <c r="C9" s="247" t="s">
        <v>418</v>
      </c>
    </row>
    <row r="10" spans="2:8" ht="14.25" x14ac:dyDescent="0.15">
      <c r="B10" s="246">
        <v>7</v>
      </c>
      <c r="C10" s="247" t="s">
        <v>419</v>
      </c>
      <c r="D10" s="233"/>
    </row>
    <row r="11" spans="2:8" ht="14.25" x14ac:dyDescent="0.15">
      <c r="B11" s="246">
        <v>8</v>
      </c>
      <c r="C11" s="247" t="s">
        <v>420</v>
      </c>
      <c r="D11" s="233"/>
    </row>
    <row r="12" spans="2:8" ht="14.25" x14ac:dyDescent="0.15">
      <c r="B12" s="246">
        <v>9</v>
      </c>
      <c r="C12" s="247" t="s">
        <v>421</v>
      </c>
      <c r="D12" s="233"/>
    </row>
    <row r="13" spans="2:8" ht="14.25" x14ac:dyDescent="0.15">
      <c r="B13" s="246">
        <v>10</v>
      </c>
      <c r="C13" s="247" t="s">
        <v>422</v>
      </c>
      <c r="D13" s="233"/>
    </row>
    <row r="14" spans="2:8" ht="14.25" x14ac:dyDescent="0.15">
      <c r="B14" s="246">
        <v>11</v>
      </c>
      <c r="C14" s="247" t="s">
        <v>423</v>
      </c>
      <c r="D14" s="233"/>
    </row>
    <row r="15" spans="2:8" ht="14.25" x14ac:dyDescent="0.15">
      <c r="B15" s="246">
        <v>12</v>
      </c>
      <c r="C15" s="247" t="s">
        <v>424</v>
      </c>
      <c r="D15" s="233"/>
    </row>
    <row r="16" spans="2:8" ht="14.25" x14ac:dyDescent="0.15">
      <c r="B16" s="246">
        <v>13</v>
      </c>
      <c r="C16" s="247" t="s">
        <v>424</v>
      </c>
      <c r="D16" s="233"/>
    </row>
    <row r="17" spans="2:12" ht="14.25" x14ac:dyDescent="0.15">
      <c r="B17" s="246">
        <v>14</v>
      </c>
      <c r="C17" s="247" t="s">
        <v>424</v>
      </c>
      <c r="D17" s="233"/>
    </row>
    <row r="19" spans="2:12" ht="14.25" x14ac:dyDescent="0.15">
      <c r="B19" s="233" t="s">
        <v>425</v>
      </c>
    </row>
    <row r="20" spans="2:12" ht="14.25" thickBot="1" x14ac:dyDescent="0.2"/>
    <row r="21" spans="2:12" ht="15" thickBot="1" x14ac:dyDescent="0.2">
      <c r="B21" s="248" t="s">
        <v>367</v>
      </c>
      <c r="C21" s="249" t="s">
        <v>188</v>
      </c>
      <c r="D21" s="250" t="s">
        <v>196</v>
      </c>
      <c r="E21" s="250" t="s">
        <v>200</v>
      </c>
      <c r="F21" s="250" t="s">
        <v>216</v>
      </c>
      <c r="G21" s="250" t="s">
        <v>223</v>
      </c>
      <c r="H21" s="251" t="s">
        <v>209</v>
      </c>
      <c r="I21" s="251" t="s">
        <v>202</v>
      </c>
      <c r="J21" s="251" t="s">
        <v>212</v>
      </c>
      <c r="K21" s="251" t="s">
        <v>424</v>
      </c>
      <c r="L21" s="252" t="s">
        <v>424</v>
      </c>
    </row>
    <row r="22" spans="2:12" ht="14.25" x14ac:dyDescent="0.15">
      <c r="B22" s="1135" t="s">
        <v>426</v>
      </c>
      <c r="C22" s="253" t="s">
        <v>190</v>
      </c>
      <c r="D22" s="254" t="s">
        <v>196</v>
      </c>
      <c r="E22" s="254" t="s">
        <v>190</v>
      </c>
      <c r="F22" s="254" t="s">
        <v>217</v>
      </c>
      <c r="G22" s="254" t="s">
        <v>224</v>
      </c>
      <c r="H22" s="255" t="s">
        <v>210</v>
      </c>
      <c r="I22" s="255" t="s">
        <v>427</v>
      </c>
      <c r="J22" s="255" t="s">
        <v>212</v>
      </c>
      <c r="K22" s="255"/>
      <c r="L22" s="256"/>
    </row>
    <row r="23" spans="2:12" ht="14.25" x14ac:dyDescent="0.15">
      <c r="B23" s="1136"/>
      <c r="C23" s="257" t="s">
        <v>428</v>
      </c>
      <c r="D23" s="258" t="s">
        <v>424</v>
      </c>
      <c r="E23" s="258" t="s">
        <v>429</v>
      </c>
      <c r="F23" s="258" t="s">
        <v>430</v>
      </c>
      <c r="G23" s="258" t="s">
        <v>424</v>
      </c>
      <c r="H23" s="259" t="s">
        <v>209</v>
      </c>
      <c r="I23" s="259" t="s">
        <v>431</v>
      </c>
      <c r="J23" s="258" t="s">
        <v>424</v>
      </c>
      <c r="K23" s="259"/>
      <c r="L23" s="260"/>
    </row>
    <row r="24" spans="2:12" ht="14.25" x14ac:dyDescent="0.15">
      <c r="B24" s="1136"/>
      <c r="C24" s="257" t="s">
        <v>432</v>
      </c>
      <c r="D24" s="258" t="s">
        <v>424</v>
      </c>
      <c r="E24" s="258" t="s">
        <v>433</v>
      </c>
      <c r="F24" s="258" t="s">
        <v>424</v>
      </c>
      <c r="G24" s="258" t="s">
        <v>424</v>
      </c>
      <c r="H24" s="258" t="s">
        <v>424</v>
      </c>
      <c r="I24" s="259" t="s">
        <v>434</v>
      </c>
      <c r="J24" s="258" t="s">
        <v>424</v>
      </c>
      <c r="K24" s="259"/>
      <c r="L24" s="260"/>
    </row>
    <row r="25" spans="2:12" ht="14.25" x14ac:dyDescent="0.15">
      <c r="B25" s="1136"/>
      <c r="C25" s="257" t="s">
        <v>424</v>
      </c>
      <c r="D25" s="258" t="s">
        <v>424</v>
      </c>
      <c r="E25" s="258" t="s">
        <v>424</v>
      </c>
      <c r="F25" s="258" t="s">
        <v>424</v>
      </c>
      <c r="G25" s="258" t="s">
        <v>424</v>
      </c>
      <c r="H25" s="258" t="s">
        <v>424</v>
      </c>
      <c r="I25" s="259" t="s">
        <v>204</v>
      </c>
      <c r="J25" s="258" t="s">
        <v>424</v>
      </c>
      <c r="K25" s="259"/>
      <c r="L25" s="260"/>
    </row>
    <row r="26" spans="2:12" ht="14.25" x14ac:dyDescent="0.15">
      <c r="B26" s="1136"/>
      <c r="C26" s="261" t="s">
        <v>424</v>
      </c>
      <c r="D26" s="258" t="s">
        <v>424</v>
      </c>
      <c r="E26" s="258" t="s">
        <v>424</v>
      </c>
      <c r="F26" s="258" t="s">
        <v>424</v>
      </c>
      <c r="G26" s="258" t="s">
        <v>424</v>
      </c>
      <c r="H26" s="258" t="s">
        <v>424</v>
      </c>
      <c r="I26" s="259" t="s">
        <v>430</v>
      </c>
      <c r="J26" s="258" t="s">
        <v>424</v>
      </c>
      <c r="K26" s="259"/>
      <c r="L26" s="260"/>
    </row>
    <row r="27" spans="2:12" ht="14.25" x14ac:dyDescent="0.15">
      <c r="B27" s="1136"/>
      <c r="C27" s="261" t="s">
        <v>424</v>
      </c>
      <c r="D27" s="258" t="s">
        <v>424</v>
      </c>
      <c r="E27" s="258" t="s">
        <v>424</v>
      </c>
      <c r="F27" s="258" t="s">
        <v>424</v>
      </c>
      <c r="G27" s="258" t="s">
        <v>424</v>
      </c>
      <c r="H27" s="258" t="s">
        <v>424</v>
      </c>
      <c r="I27" s="259" t="s">
        <v>435</v>
      </c>
      <c r="J27" s="258" t="s">
        <v>424</v>
      </c>
      <c r="K27" s="259"/>
      <c r="L27" s="260"/>
    </row>
    <row r="28" spans="2:12" ht="14.25" x14ac:dyDescent="0.15">
      <c r="B28" s="1136"/>
      <c r="C28" s="261" t="s">
        <v>424</v>
      </c>
      <c r="D28" s="258" t="s">
        <v>424</v>
      </c>
      <c r="E28" s="258" t="s">
        <v>424</v>
      </c>
      <c r="F28" s="258" t="s">
        <v>424</v>
      </c>
      <c r="G28" s="258" t="s">
        <v>424</v>
      </c>
      <c r="H28" s="258" t="s">
        <v>424</v>
      </c>
      <c r="I28" s="259" t="s">
        <v>436</v>
      </c>
      <c r="J28" s="258" t="s">
        <v>424</v>
      </c>
      <c r="K28" s="259"/>
      <c r="L28" s="260"/>
    </row>
    <row r="29" spans="2:12" ht="14.25" x14ac:dyDescent="0.15">
      <c r="B29" s="1136"/>
      <c r="C29" s="261" t="s">
        <v>424</v>
      </c>
      <c r="D29" s="258" t="s">
        <v>424</v>
      </c>
      <c r="E29" s="258" t="s">
        <v>424</v>
      </c>
      <c r="F29" s="258" t="s">
        <v>424</v>
      </c>
      <c r="G29" s="258" t="s">
        <v>424</v>
      </c>
      <c r="H29" s="258" t="s">
        <v>424</v>
      </c>
      <c r="I29" s="259" t="s">
        <v>437</v>
      </c>
      <c r="J29" s="258" t="s">
        <v>424</v>
      </c>
      <c r="K29" s="259"/>
      <c r="L29" s="260"/>
    </row>
    <row r="30" spans="2:12" ht="14.25" x14ac:dyDescent="0.15">
      <c r="B30" s="1136"/>
      <c r="C30" s="261" t="s">
        <v>424</v>
      </c>
      <c r="D30" s="258" t="s">
        <v>424</v>
      </c>
      <c r="E30" s="258" t="s">
        <v>424</v>
      </c>
      <c r="F30" s="258" t="s">
        <v>424</v>
      </c>
      <c r="G30" s="258" t="s">
        <v>424</v>
      </c>
      <c r="H30" s="258" t="s">
        <v>424</v>
      </c>
      <c r="I30" s="259" t="s">
        <v>438</v>
      </c>
      <c r="J30" s="258" t="s">
        <v>424</v>
      </c>
      <c r="K30" s="259"/>
      <c r="L30" s="260"/>
    </row>
    <row r="31" spans="2:12" ht="15" thickBot="1" x14ac:dyDescent="0.2">
      <c r="B31" s="1137"/>
      <c r="C31" s="262" t="s">
        <v>424</v>
      </c>
      <c r="D31" s="263" t="s">
        <v>424</v>
      </c>
      <c r="E31" s="263" t="s">
        <v>424</v>
      </c>
      <c r="F31" s="263" t="s">
        <v>424</v>
      </c>
      <c r="G31" s="263" t="s">
        <v>424</v>
      </c>
      <c r="H31" s="263" t="s">
        <v>424</v>
      </c>
      <c r="I31" s="263" t="s">
        <v>424</v>
      </c>
      <c r="J31" s="263" t="s">
        <v>424</v>
      </c>
      <c r="K31" s="264"/>
      <c r="L31" s="265"/>
    </row>
    <row r="36" spans="3:3" x14ac:dyDescent="0.15">
      <c r="C36" s="230" t="s">
        <v>439</v>
      </c>
    </row>
    <row r="37" spans="3:3" x14ac:dyDescent="0.15">
      <c r="C37" s="230" t="s">
        <v>440</v>
      </c>
    </row>
    <row r="38" spans="3:3" x14ac:dyDescent="0.15">
      <c r="C38" s="230" t="s">
        <v>441</v>
      </c>
    </row>
    <row r="39" spans="3:3" x14ac:dyDescent="0.15">
      <c r="C39" s="230" t="s">
        <v>442</v>
      </c>
    </row>
    <row r="40" spans="3:3" x14ac:dyDescent="0.15">
      <c r="C40" s="230" t="s">
        <v>443</v>
      </c>
    </row>
    <row r="41" spans="3:3" x14ac:dyDescent="0.15">
      <c r="C41" s="230" t="s">
        <v>444</v>
      </c>
    </row>
    <row r="42" spans="3:3" x14ac:dyDescent="0.15">
      <c r="C42" s="230" t="s">
        <v>445</v>
      </c>
    </row>
    <row r="43" spans="3:3" x14ac:dyDescent="0.15">
      <c r="C43" s="230" t="s">
        <v>446</v>
      </c>
    </row>
    <row r="44" spans="3:3" x14ac:dyDescent="0.15">
      <c r="C44" s="230" t="s">
        <v>447</v>
      </c>
    </row>
    <row r="45" spans="3:3" x14ac:dyDescent="0.15">
      <c r="C45" s="230" t="s">
        <v>448</v>
      </c>
    </row>
    <row r="46" spans="3:3" x14ac:dyDescent="0.15">
      <c r="C46" s="230" t="s">
        <v>449</v>
      </c>
    </row>
    <row r="48" spans="3:3" x14ac:dyDescent="0.15">
      <c r="C48" s="230" t="s">
        <v>450</v>
      </c>
    </row>
    <row r="49" spans="3:3" x14ac:dyDescent="0.15">
      <c r="C49" s="230" t="s">
        <v>451</v>
      </c>
    </row>
    <row r="51" spans="3:3" x14ac:dyDescent="0.15">
      <c r="C51" s="230" t="s">
        <v>452</v>
      </c>
    </row>
    <row r="52" spans="3:3" x14ac:dyDescent="0.15">
      <c r="C52" s="230" t="s">
        <v>453</v>
      </c>
    </row>
    <row r="53" spans="3:3" x14ac:dyDescent="0.15">
      <c r="C53" s="230" t="s">
        <v>454</v>
      </c>
    </row>
    <row r="54" spans="3:3" x14ac:dyDescent="0.15">
      <c r="C54" s="230" t="s">
        <v>455</v>
      </c>
    </row>
    <row r="55" spans="3:3" x14ac:dyDescent="0.15">
      <c r="C55" s="230" t="s">
        <v>456</v>
      </c>
    </row>
    <row r="56" spans="3:3" x14ac:dyDescent="0.15">
      <c r="C56" s="230" t="s">
        <v>457</v>
      </c>
    </row>
  </sheetData>
  <mergeCells count="2">
    <mergeCell ref="B22:B31"/>
    <mergeCell ref="G4:H5"/>
  </mergeCells>
  <phoneticPr fontId="2"/>
  <hyperlinks>
    <hyperlink ref="G4" location="添付書類一覧!A1" display="添付書類一覧に戻る" xr:uid="{D3F1D5B4-22E6-4FAB-BCCB-5C60A0AA8A80}"/>
  </hyperlinks>
  <pageMargins left="0.70866141732283472" right="0.70866141732283472" top="0.74803149606299213" bottom="0.74803149606299213" header="0.31496062992125984" footer="0.31496062992125984"/>
  <pageSetup paperSize="9" scale="3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765C-8871-4862-A421-D3476AD9F8CD}">
  <sheetPr>
    <tabColor rgb="FFFF0000"/>
    <pageSetUpPr fitToPage="1"/>
  </sheetPr>
  <dimension ref="B1:AK123"/>
  <sheetViews>
    <sheetView view="pageBreakPreview" zoomScaleNormal="100" zoomScaleSheetLayoutView="100" workbookViewId="0"/>
  </sheetViews>
  <sheetFormatPr defaultColWidth="3.5" defaultRowHeight="13.5" x14ac:dyDescent="0.15"/>
  <cols>
    <col min="1" max="1" width="1.25" style="270" customWidth="1"/>
    <col min="2" max="2" width="3" style="298" customWidth="1"/>
    <col min="3" max="6" width="3.5" style="270"/>
    <col min="7" max="7" width="1.5" style="270" customWidth="1"/>
    <col min="8" max="23" width="3.5" style="270"/>
    <col min="24" max="29" width="4" style="270" customWidth="1"/>
    <col min="30" max="30" width="1.25" style="270" customWidth="1"/>
    <col min="31" max="32" width="3.5" style="270"/>
    <col min="33" max="33" width="25.875" style="486" customWidth="1"/>
    <col min="34" max="34" width="3.5" style="434"/>
    <col min="35" max="256" width="3.5" style="270"/>
    <col min="257" max="257" width="1.25" style="270" customWidth="1"/>
    <col min="258" max="258" width="3" style="270" customWidth="1"/>
    <col min="259" max="262" width="3.5" style="270"/>
    <col min="263" max="263" width="1.5" style="270" customWidth="1"/>
    <col min="264" max="279" width="3.5" style="270"/>
    <col min="280" max="285" width="4" style="270" customWidth="1"/>
    <col min="286" max="286" width="1.25" style="270" customWidth="1"/>
    <col min="287" max="512" width="3.5" style="270"/>
    <col min="513" max="513" width="1.25" style="270" customWidth="1"/>
    <col min="514" max="514" width="3" style="270" customWidth="1"/>
    <col min="515" max="518" width="3.5" style="270"/>
    <col min="519" max="519" width="1.5" style="270" customWidth="1"/>
    <col min="520" max="535" width="3.5" style="270"/>
    <col min="536" max="541" width="4" style="270" customWidth="1"/>
    <col min="542" max="542" width="1.25" style="270" customWidth="1"/>
    <col min="543" max="768" width="3.5" style="270"/>
    <col min="769" max="769" width="1.25" style="270" customWidth="1"/>
    <col min="770" max="770" width="3" style="270" customWidth="1"/>
    <col min="771" max="774" width="3.5" style="270"/>
    <col min="775" max="775" width="1.5" style="270" customWidth="1"/>
    <col min="776" max="791" width="3.5" style="270"/>
    <col min="792" max="797" width="4" style="270" customWidth="1"/>
    <col min="798" max="798" width="1.25" style="270" customWidth="1"/>
    <col min="799" max="1024" width="3.5" style="270"/>
    <col min="1025" max="1025" width="1.25" style="270" customWidth="1"/>
    <col min="1026" max="1026" width="3" style="270" customWidth="1"/>
    <col min="1027" max="1030" width="3.5" style="270"/>
    <col min="1031" max="1031" width="1.5" style="270" customWidth="1"/>
    <col min="1032" max="1047" width="3.5" style="270"/>
    <col min="1048" max="1053" width="4" style="270" customWidth="1"/>
    <col min="1054" max="1054" width="1.25" style="270" customWidth="1"/>
    <col min="1055" max="1280" width="3.5" style="270"/>
    <col min="1281" max="1281" width="1.25" style="270" customWidth="1"/>
    <col min="1282" max="1282" width="3" style="270" customWidth="1"/>
    <col min="1283" max="1286" width="3.5" style="270"/>
    <col min="1287" max="1287" width="1.5" style="270" customWidth="1"/>
    <col min="1288" max="1303" width="3.5" style="270"/>
    <col min="1304" max="1309" width="4" style="270" customWidth="1"/>
    <col min="1310" max="1310" width="1.25" style="270" customWidth="1"/>
    <col min="1311" max="1536" width="3.5" style="270"/>
    <col min="1537" max="1537" width="1.25" style="270" customWidth="1"/>
    <col min="1538" max="1538" width="3" style="270" customWidth="1"/>
    <col min="1539" max="1542" width="3.5" style="270"/>
    <col min="1543" max="1543" width="1.5" style="270" customWidth="1"/>
    <col min="1544" max="1559" width="3.5" style="270"/>
    <col min="1560" max="1565" width="4" style="270" customWidth="1"/>
    <col min="1566" max="1566" width="1.25" style="270" customWidth="1"/>
    <col min="1567" max="1792" width="3.5" style="270"/>
    <col min="1793" max="1793" width="1.25" style="270" customWidth="1"/>
    <col min="1794" max="1794" width="3" style="270" customWidth="1"/>
    <col min="1795" max="1798" width="3.5" style="270"/>
    <col min="1799" max="1799" width="1.5" style="270" customWidth="1"/>
    <col min="1800" max="1815" width="3.5" style="270"/>
    <col min="1816" max="1821" width="4" style="270" customWidth="1"/>
    <col min="1822" max="1822" width="1.25" style="270" customWidth="1"/>
    <col min="1823" max="2048" width="3.5" style="270"/>
    <col min="2049" max="2049" width="1.25" style="270" customWidth="1"/>
    <col min="2050" max="2050" width="3" style="270" customWidth="1"/>
    <col min="2051" max="2054" width="3.5" style="270"/>
    <col min="2055" max="2055" width="1.5" style="270" customWidth="1"/>
    <col min="2056" max="2071" width="3.5" style="270"/>
    <col min="2072" max="2077" width="4" style="270" customWidth="1"/>
    <col min="2078" max="2078" width="1.25" style="270" customWidth="1"/>
    <col min="2079" max="2304" width="3.5" style="270"/>
    <col min="2305" max="2305" width="1.25" style="270" customWidth="1"/>
    <col min="2306" max="2306" width="3" style="270" customWidth="1"/>
    <col min="2307" max="2310" width="3.5" style="270"/>
    <col min="2311" max="2311" width="1.5" style="270" customWidth="1"/>
    <col min="2312" max="2327" width="3.5" style="270"/>
    <col min="2328" max="2333" width="4" style="270" customWidth="1"/>
    <col min="2334" max="2334" width="1.25" style="270" customWidth="1"/>
    <col min="2335" max="2560" width="3.5" style="270"/>
    <col min="2561" max="2561" width="1.25" style="270" customWidth="1"/>
    <col min="2562" max="2562" width="3" style="270" customWidth="1"/>
    <col min="2563" max="2566" width="3.5" style="270"/>
    <col min="2567" max="2567" width="1.5" style="270" customWidth="1"/>
    <col min="2568" max="2583" width="3.5" style="270"/>
    <col min="2584" max="2589" width="4" style="270" customWidth="1"/>
    <col min="2590" max="2590" width="1.25" style="270" customWidth="1"/>
    <col min="2591" max="2816" width="3.5" style="270"/>
    <col min="2817" max="2817" width="1.25" style="270" customWidth="1"/>
    <col min="2818" max="2818" width="3" style="270" customWidth="1"/>
    <col min="2819" max="2822" width="3.5" style="270"/>
    <col min="2823" max="2823" width="1.5" style="270" customWidth="1"/>
    <col min="2824" max="2839" width="3.5" style="270"/>
    <col min="2840" max="2845" width="4" style="270" customWidth="1"/>
    <col min="2846" max="2846" width="1.25" style="270" customWidth="1"/>
    <col min="2847" max="3072" width="3.5" style="270"/>
    <col min="3073" max="3073" width="1.25" style="270" customWidth="1"/>
    <col min="3074" max="3074" width="3" style="270" customWidth="1"/>
    <col min="3075" max="3078" width="3.5" style="270"/>
    <col min="3079" max="3079" width="1.5" style="270" customWidth="1"/>
    <col min="3080" max="3095" width="3.5" style="270"/>
    <col min="3096" max="3101" width="4" style="270" customWidth="1"/>
    <col min="3102" max="3102" width="1.25" style="270" customWidth="1"/>
    <col min="3103" max="3328" width="3.5" style="270"/>
    <col min="3329" max="3329" width="1.25" style="270" customWidth="1"/>
    <col min="3330" max="3330" width="3" style="270" customWidth="1"/>
    <col min="3331" max="3334" width="3.5" style="270"/>
    <col min="3335" max="3335" width="1.5" style="270" customWidth="1"/>
    <col min="3336" max="3351" width="3.5" style="270"/>
    <col min="3352" max="3357" width="4" style="270" customWidth="1"/>
    <col min="3358" max="3358" width="1.25" style="270" customWidth="1"/>
    <col min="3359" max="3584" width="3.5" style="270"/>
    <col min="3585" max="3585" width="1.25" style="270" customWidth="1"/>
    <col min="3586" max="3586" width="3" style="270" customWidth="1"/>
    <col min="3587" max="3590" width="3.5" style="270"/>
    <col min="3591" max="3591" width="1.5" style="270" customWidth="1"/>
    <col min="3592" max="3607" width="3.5" style="270"/>
    <col min="3608" max="3613" width="4" style="270" customWidth="1"/>
    <col min="3614" max="3614" width="1.25" style="270" customWidth="1"/>
    <col min="3615" max="3840" width="3.5" style="270"/>
    <col min="3841" max="3841" width="1.25" style="270" customWidth="1"/>
    <col min="3842" max="3842" width="3" style="270" customWidth="1"/>
    <col min="3843" max="3846" width="3.5" style="270"/>
    <col min="3847" max="3847" width="1.5" style="270" customWidth="1"/>
    <col min="3848" max="3863" width="3.5" style="270"/>
    <col min="3864" max="3869" width="4" style="270" customWidth="1"/>
    <col min="3870" max="3870" width="1.25" style="270" customWidth="1"/>
    <col min="3871" max="4096" width="3.5" style="270"/>
    <col min="4097" max="4097" width="1.25" style="270" customWidth="1"/>
    <col min="4098" max="4098" width="3" style="270" customWidth="1"/>
    <col min="4099" max="4102" width="3.5" style="270"/>
    <col min="4103" max="4103" width="1.5" style="270" customWidth="1"/>
    <col min="4104" max="4119" width="3.5" style="270"/>
    <col min="4120" max="4125" width="4" style="270" customWidth="1"/>
    <col min="4126" max="4126" width="1.25" style="270" customWidth="1"/>
    <col min="4127" max="4352" width="3.5" style="270"/>
    <col min="4353" max="4353" width="1.25" style="270" customWidth="1"/>
    <col min="4354" max="4354" width="3" style="270" customWidth="1"/>
    <col min="4355" max="4358" width="3.5" style="270"/>
    <col min="4359" max="4359" width="1.5" style="270" customWidth="1"/>
    <col min="4360" max="4375" width="3.5" style="270"/>
    <col min="4376" max="4381" width="4" style="270" customWidth="1"/>
    <col min="4382" max="4382" width="1.25" style="270" customWidth="1"/>
    <col min="4383" max="4608" width="3.5" style="270"/>
    <col min="4609" max="4609" width="1.25" style="270" customWidth="1"/>
    <col min="4610" max="4610" width="3" style="270" customWidth="1"/>
    <col min="4611" max="4614" width="3.5" style="270"/>
    <col min="4615" max="4615" width="1.5" style="270" customWidth="1"/>
    <col min="4616" max="4631" width="3.5" style="270"/>
    <col min="4632" max="4637" width="4" style="270" customWidth="1"/>
    <col min="4638" max="4638" width="1.25" style="270" customWidth="1"/>
    <col min="4639" max="4864" width="3.5" style="270"/>
    <col min="4865" max="4865" width="1.25" style="270" customWidth="1"/>
    <col min="4866" max="4866" width="3" style="270" customWidth="1"/>
    <col min="4867" max="4870" width="3.5" style="270"/>
    <col min="4871" max="4871" width="1.5" style="270" customWidth="1"/>
    <col min="4872" max="4887" width="3.5" style="270"/>
    <col min="4888" max="4893" width="4" style="270" customWidth="1"/>
    <col min="4894" max="4894" width="1.25" style="270" customWidth="1"/>
    <col min="4895" max="5120" width="3.5" style="270"/>
    <col min="5121" max="5121" width="1.25" style="270" customWidth="1"/>
    <col min="5122" max="5122" width="3" style="270" customWidth="1"/>
    <col min="5123" max="5126" width="3.5" style="270"/>
    <col min="5127" max="5127" width="1.5" style="270" customWidth="1"/>
    <col min="5128" max="5143" width="3.5" style="270"/>
    <col min="5144" max="5149" width="4" style="270" customWidth="1"/>
    <col min="5150" max="5150" width="1.25" style="270" customWidth="1"/>
    <col min="5151" max="5376" width="3.5" style="270"/>
    <col min="5377" max="5377" width="1.25" style="270" customWidth="1"/>
    <col min="5378" max="5378" width="3" style="270" customWidth="1"/>
    <col min="5379" max="5382" width="3.5" style="270"/>
    <col min="5383" max="5383" width="1.5" style="270" customWidth="1"/>
    <col min="5384" max="5399" width="3.5" style="270"/>
    <col min="5400" max="5405" width="4" style="270" customWidth="1"/>
    <col min="5406" max="5406" width="1.25" style="270" customWidth="1"/>
    <col min="5407" max="5632" width="3.5" style="270"/>
    <col min="5633" max="5633" width="1.25" style="270" customWidth="1"/>
    <col min="5634" max="5634" width="3" style="270" customWidth="1"/>
    <col min="5635" max="5638" width="3.5" style="270"/>
    <col min="5639" max="5639" width="1.5" style="270" customWidth="1"/>
    <col min="5640" max="5655" width="3.5" style="270"/>
    <col min="5656" max="5661" width="4" style="270" customWidth="1"/>
    <col min="5662" max="5662" width="1.25" style="270" customWidth="1"/>
    <col min="5663" max="5888" width="3.5" style="270"/>
    <col min="5889" max="5889" width="1.25" style="270" customWidth="1"/>
    <col min="5890" max="5890" width="3" style="270" customWidth="1"/>
    <col min="5891" max="5894" width="3.5" style="270"/>
    <col min="5895" max="5895" width="1.5" style="270" customWidth="1"/>
    <col min="5896" max="5911" width="3.5" style="270"/>
    <col min="5912" max="5917" width="4" style="270" customWidth="1"/>
    <col min="5918" max="5918" width="1.25" style="270" customWidth="1"/>
    <col min="5919" max="6144" width="3.5" style="270"/>
    <col min="6145" max="6145" width="1.25" style="270" customWidth="1"/>
    <col min="6146" max="6146" width="3" style="270" customWidth="1"/>
    <col min="6147" max="6150" width="3.5" style="270"/>
    <col min="6151" max="6151" width="1.5" style="270" customWidth="1"/>
    <col min="6152" max="6167" width="3.5" style="270"/>
    <col min="6168" max="6173" width="4" style="270" customWidth="1"/>
    <col min="6174" max="6174" width="1.25" style="270" customWidth="1"/>
    <col min="6175" max="6400" width="3.5" style="270"/>
    <col min="6401" max="6401" width="1.25" style="270" customWidth="1"/>
    <col min="6402" max="6402" width="3" style="270" customWidth="1"/>
    <col min="6403" max="6406" width="3.5" style="270"/>
    <col min="6407" max="6407" width="1.5" style="270" customWidth="1"/>
    <col min="6408" max="6423" width="3.5" style="270"/>
    <col min="6424" max="6429" width="4" style="270" customWidth="1"/>
    <col min="6430" max="6430" width="1.25" style="270" customWidth="1"/>
    <col min="6431" max="6656" width="3.5" style="270"/>
    <col min="6657" max="6657" width="1.25" style="270" customWidth="1"/>
    <col min="6658" max="6658" width="3" style="270" customWidth="1"/>
    <col min="6659" max="6662" width="3.5" style="270"/>
    <col min="6663" max="6663" width="1.5" style="270" customWidth="1"/>
    <col min="6664" max="6679" width="3.5" style="270"/>
    <col min="6680" max="6685" width="4" style="270" customWidth="1"/>
    <col min="6686" max="6686" width="1.25" style="270" customWidth="1"/>
    <col min="6687" max="6912" width="3.5" style="270"/>
    <col min="6913" max="6913" width="1.25" style="270" customWidth="1"/>
    <col min="6914" max="6914" width="3" style="270" customWidth="1"/>
    <col min="6915" max="6918" width="3.5" style="270"/>
    <col min="6919" max="6919" width="1.5" style="270" customWidth="1"/>
    <col min="6920" max="6935" width="3.5" style="270"/>
    <col min="6936" max="6941" width="4" style="270" customWidth="1"/>
    <col min="6942" max="6942" width="1.25" style="270" customWidth="1"/>
    <col min="6943" max="7168" width="3.5" style="270"/>
    <col min="7169" max="7169" width="1.25" style="270" customWidth="1"/>
    <col min="7170" max="7170" width="3" style="270" customWidth="1"/>
    <col min="7171" max="7174" width="3.5" style="270"/>
    <col min="7175" max="7175" width="1.5" style="270" customWidth="1"/>
    <col min="7176" max="7191" width="3.5" style="270"/>
    <col min="7192" max="7197" width="4" style="270" customWidth="1"/>
    <col min="7198" max="7198" width="1.25" style="270" customWidth="1"/>
    <col min="7199" max="7424" width="3.5" style="270"/>
    <col min="7425" max="7425" width="1.25" style="270" customWidth="1"/>
    <col min="7426" max="7426" width="3" style="270" customWidth="1"/>
    <col min="7427" max="7430" width="3.5" style="270"/>
    <col min="7431" max="7431" width="1.5" style="270" customWidth="1"/>
    <col min="7432" max="7447" width="3.5" style="270"/>
    <col min="7448" max="7453" width="4" style="270" customWidth="1"/>
    <col min="7454" max="7454" width="1.25" style="270" customWidth="1"/>
    <col min="7455" max="7680" width="3.5" style="270"/>
    <col min="7681" max="7681" width="1.25" style="270" customWidth="1"/>
    <col min="7682" max="7682" width="3" style="270" customWidth="1"/>
    <col min="7683" max="7686" width="3.5" style="270"/>
    <col min="7687" max="7687" width="1.5" style="270" customWidth="1"/>
    <col min="7688" max="7703" width="3.5" style="270"/>
    <col min="7704" max="7709" width="4" style="270" customWidth="1"/>
    <col min="7710" max="7710" width="1.25" style="270" customWidth="1"/>
    <col min="7711" max="7936" width="3.5" style="270"/>
    <col min="7937" max="7937" width="1.25" style="270" customWidth="1"/>
    <col min="7938" max="7938" width="3" style="270" customWidth="1"/>
    <col min="7939" max="7942" width="3.5" style="270"/>
    <col min="7943" max="7943" width="1.5" style="270" customWidth="1"/>
    <col min="7944" max="7959" width="3.5" style="270"/>
    <col min="7960" max="7965" width="4" style="270" customWidth="1"/>
    <col min="7966" max="7966" width="1.25" style="270" customWidth="1"/>
    <col min="7967" max="8192" width="3.5" style="270"/>
    <col min="8193" max="8193" width="1.25" style="270" customWidth="1"/>
    <col min="8194" max="8194" width="3" style="270" customWidth="1"/>
    <col min="8195" max="8198" width="3.5" style="270"/>
    <col min="8199" max="8199" width="1.5" style="270" customWidth="1"/>
    <col min="8200" max="8215" width="3.5" style="270"/>
    <col min="8216" max="8221" width="4" style="270" customWidth="1"/>
    <col min="8222" max="8222" width="1.25" style="270" customWidth="1"/>
    <col min="8223" max="8448" width="3.5" style="270"/>
    <col min="8449" max="8449" width="1.25" style="270" customWidth="1"/>
    <col min="8450" max="8450" width="3" style="270" customWidth="1"/>
    <col min="8451" max="8454" width="3.5" style="270"/>
    <col min="8455" max="8455" width="1.5" style="270" customWidth="1"/>
    <col min="8456" max="8471" width="3.5" style="270"/>
    <col min="8472" max="8477" width="4" style="270" customWidth="1"/>
    <col min="8478" max="8478" width="1.25" style="270" customWidth="1"/>
    <col min="8479" max="8704" width="3.5" style="270"/>
    <col min="8705" max="8705" width="1.25" style="270" customWidth="1"/>
    <col min="8706" max="8706" width="3" style="270" customWidth="1"/>
    <col min="8707" max="8710" width="3.5" style="270"/>
    <col min="8711" max="8711" width="1.5" style="270" customWidth="1"/>
    <col min="8712" max="8727" width="3.5" style="270"/>
    <col min="8728" max="8733" width="4" style="270" customWidth="1"/>
    <col min="8734" max="8734" width="1.25" style="270" customWidth="1"/>
    <col min="8735" max="8960" width="3.5" style="270"/>
    <col min="8961" max="8961" width="1.25" style="270" customWidth="1"/>
    <col min="8962" max="8962" width="3" style="270" customWidth="1"/>
    <col min="8963" max="8966" width="3.5" style="270"/>
    <col min="8967" max="8967" width="1.5" style="270" customWidth="1"/>
    <col min="8968" max="8983" width="3.5" style="270"/>
    <col min="8984" max="8989" width="4" style="270" customWidth="1"/>
    <col min="8990" max="8990" width="1.25" style="270" customWidth="1"/>
    <col min="8991" max="9216" width="3.5" style="270"/>
    <col min="9217" max="9217" width="1.25" style="270" customWidth="1"/>
    <col min="9218" max="9218" width="3" style="270" customWidth="1"/>
    <col min="9219" max="9222" width="3.5" style="270"/>
    <col min="9223" max="9223" width="1.5" style="270" customWidth="1"/>
    <col min="9224" max="9239" width="3.5" style="270"/>
    <col min="9240" max="9245" width="4" style="270" customWidth="1"/>
    <col min="9246" max="9246" width="1.25" style="270" customWidth="1"/>
    <col min="9247" max="9472" width="3.5" style="270"/>
    <col min="9473" max="9473" width="1.25" style="270" customWidth="1"/>
    <col min="9474" max="9474" width="3" style="270" customWidth="1"/>
    <col min="9475" max="9478" width="3.5" style="270"/>
    <col min="9479" max="9479" width="1.5" style="270" customWidth="1"/>
    <col min="9480" max="9495" width="3.5" style="270"/>
    <col min="9496" max="9501" width="4" style="270" customWidth="1"/>
    <col min="9502" max="9502" width="1.25" style="270" customWidth="1"/>
    <col min="9503" max="9728" width="3.5" style="270"/>
    <col min="9729" max="9729" width="1.25" style="270" customWidth="1"/>
    <col min="9730" max="9730" width="3" style="270" customWidth="1"/>
    <col min="9731" max="9734" width="3.5" style="270"/>
    <col min="9735" max="9735" width="1.5" style="270" customWidth="1"/>
    <col min="9736" max="9751" width="3.5" style="270"/>
    <col min="9752" max="9757" width="4" style="270" customWidth="1"/>
    <col min="9758" max="9758" width="1.25" style="270" customWidth="1"/>
    <col min="9759" max="9984" width="3.5" style="270"/>
    <col min="9985" max="9985" width="1.25" style="270" customWidth="1"/>
    <col min="9986" max="9986" width="3" style="270" customWidth="1"/>
    <col min="9987" max="9990" width="3.5" style="270"/>
    <col min="9991" max="9991" width="1.5" style="270" customWidth="1"/>
    <col min="9992" max="10007" width="3.5" style="270"/>
    <col min="10008" max="10013" width="4" style="270" customWidth="1"/>
    <col min="10014" max="10014" width="1.25" style="270" customWidth="1"/>
    <col min="10015" max="10240" width="3.5" style="270"/>
    <col min="10241" max="10241" width="1.25" style="270" customWidth="1"/>
    <col min="10242" max="10242" width="3" style="270" customWidth="1"/>
    <col min="10243" max="10246" width="3.5" style="270"/>
    <col min="10247" max="10247" width="1.5" style="270" customWidth="1"/>
    <col min="10248" max="10263" width="3.5" style="270"/>
    <col min="10264" max="10269" width="4" style="270" customWidth="1"/>
    <col min="10270" max="10270" width="1.25" style="270" customWidth="1"/>
    <col min="10271" max="10496" width="3.5" style="270"/>
    <col min="10497" max="10497" width="1.25" style="270" customWidth="1"/>
    <col min="10498" max="10498" width="3" style="270" customWidth="1"/>
    <col min="10499" max="10502" width="3.5" style="270"/>
    <col min="10503" max="10503" width="1.5" style="270" customWidth="1"/>
    <col min="10504" max="10519" width="3.5" style="270"/>
    <col min="10520" max="10525" width="4" style="270" customWidth="1"/>
    <col min="10526" max="10526" width="1.25" style="270" customWidth="1"/>
    <col min="10527" max="10752" width="3.5" style="270"/>
    <col min="10753" max="10753" width="1.25" style="270" customWidth="1"/>
    <col min="10754" max="10754" width="3" style="270" customWidth="1"/>
    <col min="10755" max="10758" width="3.5" style="270"/>
    <col min="10759" max="10759" width="1.5" style="270" customWidth="1"/>
    <col min="10760" max="10775" width="3.5" style="270"/>
    <col min="10776" max="10781" width="4" style="270" customWidth="1"/>
    <col min="10782" max="10782" width="1.25" style="270" customWidth="1"/>
    <col min="10783" max="11008" width="3.5" style="270"/>
    <col min="11009" max="11009" width="1.25" style="270" customWidth="1"/>
    <col min="11010" max="11010" width="3" style="270" customWidth="1"/>
    <col min="11011" max="11014" width="3.5" style="270"/>
    <col min="11015" max="11015" width="1.5" style="270" customWidth="1"/>
    <col min="11016" max="11031" width="3.5" style="270"/>
    <col min="11032" max="11037" width="4" style="270" customWidth="1"/>
    <col min="11038" max="11038" width="1.25" style="270" customWidth="1"/>
    <col min="11039" max="11264" width="3.5" style="270"/>
    <col min="11265" max="11265" width="1.25" style="270" customWidth="1"/>
    <col min="11266" max="11266" width="3" style="270" customWidth="1"/>
    <col min="11267" max="11270" width="3.5" style="270"/>
    <col min="11271" max="11271" width="1.5" style="270" customWidth="1"/>
    <col min="11272" max="11287" width="3.5" style="270"/>
    <col min="11288" max="11293" width="4" style="270" customWidth="1"/>
    <col min="11294" max="11294" width="1.25" style="270" customWidth="1"/>
    <col min="11295" max="11520" width="3.5" style="270"/>
    <col min="11521" max="11521" width="1.25" style="270" customWidth="1"/>
    <col min="11522" max="11522" width="3" style="270" customWidth="1"/>
    <col min="11523" max="11526" width="3.5" style="270"/>
    <col min="11527" max="11527" width="1.5" style="270" customWidth="1"/>
    <col min="11528" max="11543" width="3.5" style="270"/>
    <col min="11544" max="11549" width="4" style="270" customWidth="1"/>
    <col min="11550" max="11550" width="1.25" style="270" customWidth="1"/>
    <col min="11551" max="11776" width="3.5" style="270"/>
    <col min="11777" max="11777" width="1.25" style="270" customWidth="1"/>
    <col min="11778" max="11778" width="3" style="270" customWidth="1"/>
    <col min="11779" max="11782" width="3.5" style="270"/>
    <col min="11783" max="11783" width="1.5" style="270" customWidth="1"/>
    <col min="11784" max="11799" width="3.5" style="270"/>
    <col min="11800" max="11805" width="4" style="270" customWidth="1"/>
    <col min="11806" max="11806" width="1.25" style="270" customWidth="1"/>
    <col min="11807" max="12032" width="3.5" style="270"/>
    <col min="12033" max="12033" width="1.25" style="270" customWidth="1"/>
    <col min="12034" max="12034" width="3" style="270" customWidth="1"/>
    <col min="12035" max="12038" width="3.5" style="270"/>
    <col min="12039" max="12039" width="1.5" style="270" customWidth="1"/>
    <col min="12040" max="12055" width="3.5" style="270"/>
    <col min="12056" max="12061" width="4" style="270" customWidth="1"/>
    <col min="12062" max="12062" width="1.25" style="270" customWidth="1"/>
    <col min="12063" max="12288" width="3.5" style="270"/>
    <col min="12289" max="12289" width="1.25" style="270" customWidth="1"/>
    <col min="12290" max="12290" width="3" style="270" customWidth="1"/>
    <col min="12291" max="12294" width="3.5" style="270"/>
    <col min="12295" max="12295" width="1.5" style="270" customWidth="1"/>
    <col min="12296" max="12311" width="3.5" style="270"/>
    <col min="12312" max="12317" width="4" style="270" customWidth="1"/>
    <col min="12318" max="12318" width="1.25" style="270" customWidth="1"/>
    <col min="12319" max="12544" width="3.5" style="270"/>
    <col min="12545" max="12545" width="1.25" style="270" customWidth="1"/>
    <col min="12546" max="12546" width="3" style="270" customWidth="1"/>
    <col min="12547" max="12550" width="3.5" style="270"/>
    <col min="12551" max="12551" width="1.5" style="270" customWidth="1"/>
    <col min="12552" max="12567" width="3.5" style="270"/>
    <col min="12568" max="12573" width="4" style="270" customWidth="1"/>
    <col min="12574" max="12574" width="1.25" style="270" customWidth="1"/>
    <col min="12575" max="12800" width="3.5" style="270"/>
    <col min="12801" max="12801" width="1.25" style="270" customWidth="1"/>
    <col min="12802" max="12802" width="3" style="270" customWidth="1"/>
    <col min="12803" max="12806" width="3.5" style="270"/>
    <col min="12807" max="12807" width="1.5" style="270" customWidth="1"/>
    <col min="12808" max="12823" width="3.5" style="270"/>
    <col min="12824" max="12829" width="4" style="270" customWidth="1"/>
    <col min="12830" max="12830" width="1.25" style="270" customWidth="1"/>
    <col min="12831" max="13056" width="3.5" style="270"/>
    <col min="13057" max="13057" width="1.25" style="270" customWidth="1"/>
    <col min="13058" max="13058" width="3" style="270" customWidth="1"/>
    <col min="13059" max="13062" width="3.5" style="270"/>
    <col min="13063" max="13063" width="1.5" style="270" customWidth="1"/>
    <col min="13064" max="13079" width="3.5" style="270"/>
    <col min="13080" max="13085" width="4" style="270" customWidth="1"/>
    <col min="13086" max="13086" width="1.25" style="270" customWidth="1"/>
    <col min="13087" max="13312" width="3.5" style="270"/>
    <col min="13313" max="13313" width="1.25" style="270" customWidth="1"/>
    <col min="13314" max="13314" width="3" style="270" customWidth="1"/>
    <col min="13315" max="13318" width="3.5" style="270"/>
    <col min="13319" max="13319" width="1.5" style="270" customWidth="1"/>
    <col min="13320" max="13335" width="3.5" style="270"/>
    <col min="13336" max="13341" width="4" style="270" customWidth="1"/>
    <col min="13342" max="13342" width="1.25" style="270" customWidth="1"/>
    <col min="13343" max="13568" width="3.5" style="270"/>
    <col min="13569" max="13569" width="1.25" style="270" customWidth="1"/>
    <col min="13570" max="13570" width="3" style="270" customWidth="1"/>
    <col min="13571" max="13574" width="3.5" style="270"/>
    <col min="13575" max="13575" width="1.5" style="270" customWidth="1"/>
    <col min="13576" max="13591" width="3.5" style="270"/>
    <col min="13592" max="13597" width="4" style="270" customWidth="1"/>
    <col min="13598" max="13598" width="1.25" style="270" customWidth="1"/>
    <col min="13599" max="13824" width="3.5" style="270"/>
    <col min="13825" max="13825" width="1.25" style="270" customWidth="1"/>
    <col min="13826" max="13826" width="3" style="270" customWidth="1"/>
    <col min="13827" max="13830" width="3.5" style="270"/>
    <col min="13831" max="13831" width="1.5" style="270" customWidth="1"/>
    <col min="13832" max="13847" width="3.5" style="270"/>
    <col min="13848" max="13853" width="4" style="270" customWidth="1"/>
    <col min="13854" max="13854" width="1.25" style="270" customWidth="1"/>
    <col min="13855" max="14080" width="3.5" style="270"/>
    <col min="14081" max="14081" width="1.25" style="270" customWidth="1"/>
    <col min="14082" max="14082" width="3" style="270" customWidth="1"/>
    <col min="14083" max="14086" width="3.5" style="270"/>
    <col min="14087" max="14087" width="1.5" style="270" customWidth="1"/>
    <col min="14088" max="14103" width="3.5" style="270"/>
    <col min="14104" max="14109" width="4" style="270" customWidth="1"/>
    <col min="14110" max="14110" width="1.25" style="270" customWidth="1"/>
    <col min="14111" max="14336" width="3.5" style="270"/>
    <col min="14337" max="14337" width="1.25" style="270" customWidth="1"/>
    <col min="14338" max="14338" width="3" style="270" customWidth="1"/>
    <col min="14339" max="14342" width="3.5" style="270"/>
    <col min="14343" max="14343" width="1.5" style="270" customWidth="1"/>
    <col min="14344" max="14359" width="3.5" style="270"/>
    <col min="14360" max="14365" width="4" style="270" customWidth="1"/>
    <col min="14366" max="14366" width="1.25" style="270" customWidth="1"/>
    <col min="14367" max="14592" width="3.5" style="270"/>
    <col min="14593" max="14593" width="1.25" style="270" customWidth="1"/>
    <col min="14594" max="14594" width="3" style="270" customWidth="1"/>
    <col min="14595" max="14598" width="3.5" style="270"/>
    <col min="14599" max="14599" width="1.5" style="270" customWidth="1"/>
    <col min="14600" max="14615" width="3.5" style="270"/>
    <col min="14616" max="14621" width="4" style="270" customWidth="1"/>
    <col min="14622" max="14622" width="1.25" style="270" customWidth="1"/>
    <col min="14623" max="14848" width="3.5" style="270"/>
    <col min="14849" max="14849" width="1.25" style="270" customWidth="1"/>
    <col min="14850" max="14850" width="3" style="270" customWidth="1"/>
    <col min="14851" max="14854" width="3.5" style="270"/>
    <col min="14855" max="14855" width="1.5" style="270" customWidth="1"/>
    <col min="14856" max="14871" width="3.5" style="270"/>
    <col min="14872" max="14877" width="4" style="270" customWidth="1"/>
    <col min="14878" max="14878" width="1.25" style="270" customWidth="1"/>
    <col min="14879" max="15104" width="3.5" style="270"/>
    <col min="15105" max="15105" width="1.25" style="270" customWidth="1"/>
    <col min="15106" max="15106" width="3" style="270" customWidth="1"/>
    <col min="15107" max="15110" width="3.5" style="270"/>
    <col min="15111" max="15111" width="1.5" style="270" customWidth="1"/>
    <col min="15112" max="15127" width="3.5" style="270"/>
    <col min="15128" max="15133" width="4" style="270" customWidth="1"/>
    <col min="15134" max="15134" width="1.25" style="270" customWidth="1"/>
    <col min="15135" max="15360" width="3.5" style="270"/>
    <col min="15361" max="15361" width="1.25" style="270" customWidth="1"/>
    <col min="15362" max="15362" width="3" style="270" customWidth="1"/>
    <col min="15363" max="15366" width="3.5" style="270"/>
    <col min="15367" max="15367" width="1.5" style="270" customWidth="1"/>
    <col min="15368" max="15383" width="3.5" style="270"/>
    <col min="15384" max="15389" width="4" style="270" customWidth="1"/>
    <col min="15390" max="15390" width="1.25" style="270" customWidth="1"/>
    <col min="15391" max="15616" width="3.5" style="270"/>
    <col min="15617" max="15617" width="1.25" style="270" customWidth="1"/>
    <col min="15618" max="15618" width="3" style="270" customWidth="1"/>
    <col min="15619" max="15622" width="3.5" style="270"/>
    <col min="15623" max="15623" width="1.5" style="270" customWidth="1"/>
    <col min="15624" max="15639" width="3.5" style="270"/>
    <col min="15640" max="15645" width="4" style="270" customWidth="1"/>
    <col min="15646" max="15646" width="1.25" style="270" customWidth="1"/>
    <col min="15647" max="15872" width="3.5" style="270"/>
    <col min="15873" max="15873" width="1.25" style="270" customWidth="1"/>
    <col min="15874" max="15874" width="3" style="270" customWidth="1"/>
    <col min="15875" max="15878" width="3.5" style="270"/>
    <col min="15879" max="15879" width="1.5" style="270" customWidth="1"/>
    <col min="15880" max="15895" width="3.5" style="270"/>
    <col min="15896" max="15901" width="4" style="270" customWidth="1"/>
    <col min="15902" max="15902" width="1.25" style="270" customWidth="1"/>
    <col min="15903" max="16128" width="3.5" style="270"/>
    <col min="16129" max="16129" width="1.25" style="270" customWidth="1"/>
    <col min="16130" max="16130" width="3" style="270" customWidth="1"/>
    <col min="16131" max="16134" width="3.5" style="270"/>
    <col min="16135" max="16135" width="1.5" style="270" customWidth="1"/>
    <col min="16136" max="16151" width="3.5" style="270"/>
    <col min="16152" max="16157" width="4" style="270" customWidth="1"/>
    <col min="16158" max="16158" width="1.25" style="270" customWidth="1"/>
    <col min="16159" max="16384" width="3.5" style="270"/>
  </cols>
  <sheetData>
    <row r="1" spans="2:37" s="266" customFormat="1" ht="14.25" thickBot="1" x14ac:dyDescent="0.2">
      <c r="B1" s="1"/>
      <c r="C1" s="1"/>
      <c r="D1" s="1"/>
      <c r="E1" s="1"/>
      <c r="AG1" s="1"/>
      <c r="AH1" s="434"/>
    </row>
    <row r="2" spans="2:37" s="266" customFormat="1" ht="14.25" thickTop="1" x14ac:dyDescent="0.15">
      <c r="B2" s="1" t="s">
        <v>891</v>
      </c>
      <c r="C2" s="1"/>
      <c r="D2" s="1"/>
      <c r="E2" s="1"/>
      <c r="AG2" s="917" t="s">
        <v>755</v>
      </c>
      <c r="AH2" s="918"/>
    </row>
    <row r="3" spans="2:37" s="266" customFormat="1" ht="14.25" thickBot="1" x14ac:dyDescent="0.2">
      <c r="W3" s="267" t="s">
        <v>658</v>
      </c>
      <c r="X3" s="277"/>
      <c r="Y3" s="277" t="s">
        <v>36</v>
      </c>
      <c r="Z3" s="277"/>
      <c r="AA3" s="277" t="s">
        <v>892</v>
      </c>
      <c r="AB3" s="277"/>
      <c r="AC3" s="277" t="s">
        <v>660</v>
      </c>
      <c r="AG3" s="919"/>
      <c r="AH3" s="920"/>
    </row>
    <row r="4" spans="2:37" s="266" customFormat="1" ht="14.25" thickTop="1" x14ac:dyDescent="0.15">
      <c r="AC4" s="267"/>
      <c r="AG4" s="485"/>
      <c r="AH4" s="434"/>
    </row>
    <row r="5" spans="2:37" s="1" customFormat="1" ht="47.25" customHeight="1" x14ac:dyDescent="0.15">
      <c r="B5" s="1140" t="s">
        <v>479</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G5" s="485"/>
      <c r="AH5" s="434"/>
    </row>
    <row r="6" spans="2:37" s="266" customFormat="1" x14ac:dyDescent="0.15">
      <c r="AG6" s="485"/>
      <c r="AH6" s="434"/>
    </row>
    <row r="7" spans="2:37" s="266" customFormat="1" ht="27" customHeight="1" x14ac:dyDescent="0.15">
      <c r="B7" s="1141" t="s">
        <v>480</v>
      </c>
      <c r="C7" s="1141"/>
      <c r="D7" s="1141"/>
      <c r="E7" s="1141"/>
      <c r="F7" s="1141"/>
      <c r="G7" s="1142"/>
      <c r="H7" s="1143"/>
      <c r="I7" s="1143"/>
      <c r="J7" s="1143"/>
      <c r="K7" s="1143"/>
      <c r="L7" s="1143"/>
      <c r="M7" s="1143"/>
      <c r="N7" s="1143"/>
      <c r="O7" s="1143"/>
      <c r="P7" s="1143"/>
      <c r="Q7" s="1143"/>
      <c r="R7" s="1143"/>
      <c r="S7" s="1143"/>
      <c r="T7" s="1143"/>
      <c r="U7" s="1143"/>
      <c r="V7" s="1143"/>
      <c r="W7" s="1143"/>
      <c r="X7" s="1143"/>
      <c r="Y7" s="1143"/>
      <c r="Z7" s="1143"/>
      <c r="AA7" s="1143"/>
      <c r="AB7" s="1143"/>
      <c r="AC7" s="1144"/>
      <c r="AG7" s="485"/>
      <c r="AH7" s="434"/>
    </row>
    <row r="8" spans="2:37" ht="27" customHeight="1" x14ac:dyDescent="0.15">
      <c r="B8" s="1138" t="s">
        <v>481</v>
      </c>
      <c r="C8" s="1139"/>
      <c r="D8" s="1139"/>
      <c r="E8" s="1139"/>
      <c r="F8" s="1145"/>
      <c r="G8" s="602"/>
      <c r="H8" s="593" t="s">
        <v>782</v>
      </c>
      <c r="I8" s="299" t="s">
        <v>878</v>
      </c>
      <c r="J8" s="299"/>
      <c r="K8" s="299"/>
      <c r="L8" s="299"/>
      <c r="M8" s="593" t="s">
        <v>782</v>
      </c>
      <c r="N8" s="299" t="s">
        <v>879</v>
      </c>
      <c r="O8" s="299"/>
      <c r="P8" s="299"/>
      <c r="Q8" s="299"/>
      <c r="R8" s="593" t="s">
        <v>782</v>
      </c>
      <c r="S8" s="299" t="s">
        <v>880</v>
      </c>
      <c r="T8" s="299"/>
      <c r="U8" s="268"/>
      <c r="V8" s="268"/>
      <c r="W8" s="268"/>
      <c r="X8" s="268"/>
      <c r="Y8" s="268"/>
      <c r="Z8" s="268"/>
      <c r="AA8" s="268"/>
      <c r="AB8" s="268"/>
      <c r="AC8" s="269"/>
      <c r="AG8" s="485"/>
    </row>
    <row r="9" spans="2:37" ht="27" customHeight="1" x14ac:dyDescent="0.15">
      <c r="B9" s="1138" t="s">
        <v>483</v>
      </c>
      <c r="C9" s="1139"/>
      <c r="D9" s="1139"/>
      <c r="E9" s="1139"/>
      <c r="F9" s="1145"/>
      <c r="G9" s="602"/>
      <c r="H9" s="593" t="s">
        <v>782</v>
      </c>
      <c r="I9" s="299" t="s">
        <v>893</v>
      </c>
      <c r="J9" s="299"/>
      <c r="K9" s="299"/>
      <c r="L9" s="299"/>
      <c r="M9" s="299"/>
      <c r="N9" s="299"/>
      <c r="O9" s="299"/>
      <c r="P9" s="299"/>
      <c r="Q9" s="299"/>
      <c r="R9" s="593" t="s">
        <v>782</v>
      </c>
      <c r="S9" s="299" t="s">
        <v>894</v>
      </c>
      <c r="T9" s="299"/>
      <c r="U9" s="268"/>
      <c r="V9" s="268"/>
      <c r="W9" s="268"/>
      <c r="X9" s="268"/>
      <c r="Y9" s="268"/>
      <c r="Z9" s="268"/>
      <c r="AA9" s="268"/>
      <c r="AB9" s="268"/>
      <c r="AC9" s="269"/>
    </row>
    <row r="10" spans="2:37" ht="27" customHeight="1" x14ac:dyDescent="0.15">
      <c r="B10" s="1138" t="s">
        <v>484</v>
      </c>
      <c r="C10" s="1139"/>
      <c r="D10" s="1139"/>
      <c r="E10" s="1139"/>
      <c r="F10" s="1139"/>
      <c r="G10" s="602"/>
      <c r="H10" s="593" t="s">
        <v>782</v>
      </c>
      <c r="I10" s="299" t="s">
        <v>895</v>
      </c>
      <c r="J10" s="299"/>
      <c r="K10" s="299"/>
      <c r="L10" s="299"/>
      <c r="M10" s="299"/>
      <c r="N10" s="299"/>
      <c r="O10" s="299"/>
      <c r="P10" s="299"/>
      <c r="Q10" s="299"/>
      <c r="R10" s="593" t="s">
        <v>782</v>
      </c>
      <c r="S10" s="299" t="s">
        <v>896</v>
      </c>
      <c r="T10" s="299"/>
      <c r="U10" s="268"/>
      <c r="V10" s="268"/>
      <c r="W10" s="268"/>
      <c r="X10" s="268"/>
      <c r="Y10" s="268"/>
      <c r="Z10" s="268"/>
      <c r="AA10" s="268"/>
      <c r="AB10" s="268"/>
      <c r="AC10" s="269"/>
    </row>
    <row r="11" spans="2:37" s="266" customFormat="1" x14ac:dyDescent="0.15">
      <c r="AG11" s="486"/>
      <c r="AH11" s="434"/>
    </row>
    <row r="12" spans="2:37" s="266" customFormat="1" ht="10.5" customHeight="1" x14ac:dyDescent="0.15">
      <c r="B12" s="271"/>
      <c r="C12" s="272"/>
      <c r="D12" s="272"/>
      <c r="E12" s="272"/>
      <c r="F12" s="273"/>
      <c r="G12" s="272"/>
      <c r="H12" s="272"/>
      <c r="I12" s="272"/>
      <c r="J12" s="272"/>
      <c r="K12" s="272"/>
      <c r="L12" s="272"/>
      <c r="M12" s="272"/>
      <c r="N12" s="272"/>
      <c r="O12" s="272"/>
      <c r="P12" s="272"/>
      <c r="Q12" s="272"/>
      <c r="R12" s="272"/>
      <c r="S12" s="272"/>
      <c r="T12" s="272"/>
      <c r="U12" s="272"/>
      <c r="V12" s="272"/>
      <c r="W12" s="272"/>
      <c r="X12" s="272"/>
      <c r="Y12" s="272"/>
      <c r="Z12" s="272"/>
      <c r="AA12" s="271"/>
      <c r="AB12" s="272"/>
      <c r="AC12" s="273"/>
      <c r="AG12" s="486"/>
      <c r="AH12" s="434"/>
    </row>
    <row r="13" spans="2:37" s="266" customFormat="1" ht="40.5" customHeight="1" x14ac:dyDescent="0.15">
      <c r="B13" s="1155" t="s">
        <v>485</v>
      </c>
      <c r="C13" s="1150"/>
      <c r="D13" s="1150"/>
      <c r="E13" s="1150"/>
      <c r="F13" s="1156"/>
      <c r="H13" s="1150" t="s">
        <v>486</v>
      </c>
      <c r="I13" s="1150"/>
      <c r="J13" s="1150"/>
      <c r="K13" s="1150"/>
      <c r="L13" s="1150"/>
      <c r="M13" s="1150"/>
      <c r="N13" s="1150"/>
      <c r="O13" s="1150"/>
      <c r="P13" s="1150"/>
      <c r="Q13" s="1150"/>
      <c r="R13" s="1150"/>
      <c r="S13" s="1150"/>
      <c r="T13" s="1150"/>
      <c r="U13" s="1150"/>
      <c r="V13" s="1150"/>
      <c r="W13" s="1150"/>
      <c r="X13" s="1150"/>
      <c r="Y13" s="1150"/>
      <c r="AA13" s="274"/>
      <c r="AC13" s="275"/>
      <c r="AG13" s="486"/>
      <c r="AH13" s="434"/>
      <c r="AK13" s="276"/>
    </row>
    <row r="14" spans="2:37" s="266" customFormat="1" ht="27" customHeight="1" x14ac:dyDescent="0.15">
      <c r="B14" s="1155"/>
      <c r="C14" s="1150"/>
      <c r="D14" s="1150"/>
      <c r="E14" s="1150"/>
      <c r="F14" s="1156"/>
      <c r="V14" s="277"/>
      <c r="W14" s="277"/>
      <c r="X14" s="277"/>
      <c r="Y14" s="277"/>
      <c r="AA14" s="603" t="s">
        <v>897</v>
      </c>
      <c r="AB14" s="604" t="s">
        <v>898</v>
      </c>
      <c r="AC14" s="605" t="s">
        <v>899</v>
      </c>
      <c r="AG14" s="486"/>
      <c r="AH14" s="434"/>
      <c r="AK14" s="276"/>
    </row>
    <row r="15" spans="2:37" s="266" customFormat="1" ht="40.5" customHeight="1" x14ac:dyDescent="0.15">
      <c r="B15" s="1155"/>
      <c r="C15" s="1150"/>
      <c r="D15" s="1150"/>
      <c r="E15" s="1150"/>
      <c r="F15" s="1156"/>
      <c r="H15" s="278" t="s">
        <v>487</v>
      </c>
      <c r="I15" s="1147" t="s">
        <v>488</v>
      </c>
      <c r="J15" s="1148"/>
      <c r="K15" s="1148"/>
      <c r="L15" s="1148"/>
      <c r="M15" s="1148"/>
      <c r="N15" s="1148"/>
      <c r="O15" s="1148"/>
      <c r="P15" s="1148"/>
      <c r="Q15" s="1148"/>
      <c r="R15" s="1149"/>
      <c r="S15" s="1138"/>
      <c r="T15" s="1139"/>
      <c r="U15" s="279" t="s">
        <v>489</v>
      </c>
      <c r="V15" s="277"/>
      <c r="W15" s="277"/>
      <c r="X15" s="277"/>
      <c r="Y15" s="277"/>
      <c r="AA15" s="334"/>
      <c r="AB15" s="12"/>
      <c r="AC15" s="513"/>
      <c r="AG15" s="486"/>
      <c r="AH15" s="434"/>
      <c r="AK15" s="276"/>
    </row>
    <row r="16" spans="2:37" s="266" customFormat="1" ht="40.5" customHeight="1" x14ac:dyDescent="0.15">
      <c r="B16" s="1155"/>
      <c r="C16" s="1150"/>
      <c r="D16" s="1150"/>
      <c r="E16" s="1150"/>
      <c r="F16" s="1156"/>
      <c r="H16" s="278" t="s">
        <v>490</v>
      </c>
      <c r="I16" s="1147" t="s">
        <v>491</v>
      </c>
      <c r="J16" s="1148"/>
      <c r="K16" s="1148"/>
      <c r="L16" s="1148"/>
      <c r="M16" s="1148"/>
      <c r="N16" s="1148"/>
      <c r="O16" s="1148"/>
      <c r="P16" s="1148"/>
      <c r="Q16" s="1148"/>
      <c r="R16" s="1149"/>
      <c r="S16" s="1138"/>
      <c r="T16" s="1139"/>
      <c r="U16" s="279" t="s">
        <v>489</v>
      </c>
      <c r="V16" s="266" t="s">
        <v>473</v>
      </c>
      <c r="W16" s="1146" t="s">
        <v>900</v>
      </c>
      <c r="X16" s="1146"/>
      <c r="Y16" s="1146"/>
      <c r="AA16" s="606" t="s">
        <v>782</v>
      </c>
      <c r="AB16" s="569" t="s">
        <v>898</v>
      </c>
      <c r="AC16" s="607" t="s">
        <v>782</v>
      </c>
      <c r="AG16" s="486"/>
      <c r="AH16" s="434"/>
      <c r="AK16" s="276"/>
    </row>
    <row r="17" spans="2:37" s="266" customFormat="1" ht="40.5" customHeight="1" x14ac:dyDescent="0.15">
      <c r="B17" s="1155"/>
      <c r="C17" s="1150"/>
      <c r="D17" s="1150"/>
      <c r="E17" s="1150"/>
      <c r="F17" s="1156"/>
      <c r="H17" s="278" t="s">
        <v>494</v>
      </c>
      <c r="I17" s="1147" t="s">
        <v>495</v>
      </c>
      <c r="J17" s="1148"/>
      <c r="K17" s="1148"/>
      <c r="L17" s="1148"/>
      <c r="M17" s="1148"/>
      <c r="N17" s="1148"/>
      <c r="O17" s="1148"/>
      <c r="P17" s="1148"/>
      <c r="Q17" s="1148"/>
      <c r="R17" s="1149"/>
      <c r="S17" s="1138"/>
      <c r="T17" s="1139"/>
      <c r="U17" s="279" t="s">
        <v>489</v>
      </c>
      <c r="V17" s="266" t="s">
        <v>473</v>
      </c>
      <c r="W17" s="1146" t="s">
        <v>901</v>
      </c>
      <c r="X17" s="1146"/>
      <c r="Y17" s="1146"/>
      <c r="AA17" s="606" t="s">
        <v>782</v>
      </c>
      <c r="AB17" s="569" t="s">
        <v>898</v>
      </c>
      <c r="AC17" s="607" t="s">
        <v>782</v>
      </c>
      <c r="AG17" s="486"/>
      <c r="AH17" s="434"/>
      <c r="AK17" s="276"/>
    </row>
    <row r="18" spans="2:37" s="266" customFormat="1" ht="40.5" customHeight="1" x14ac:dyDescent="0.15">
      <c r="B18" s="280"/>
      <c r="C18" s="281"/>
      <c r="D18" s="281"/>
      <c r="E18" s="281"/>
      <c r="F18" s="282"/>
      <c r="H18" s="278" t="s">
        <v>497</v>
      </c>
      <c r="I18" s="1147" t="s">
        <v>498</v>
      </c>
      <c r="J18" s="1148"/>
      <c r="K18" s="1148"/>
      <c r="L18" s="1148"/>
      <c r="M18" s="1148"/>
      <c r="N18" s="1148"/>
      <c r="O18" s="1148"/>
      <c r="P18" s="1148"/>
      <c r="Q18" s="1148"/>
      <c r="R18" s="1149"/>
      <c r="S18" s="1138"/>
      <c r="T18" s="1139"/>
      <c r="U18" s="279" t="s">
        <v>489</v>
      </c>
      <c r="W18" s="283"/>
      <c r="X18" s="283"/>
      <c r="Y18" s="283"/>
      <c r="AA18" s="284"/>
      <c r="AB18" s="289"/>
      <c r="AC18" s="285"/>
      <c r="AG18" s="486"/>
      <c r="AH18" s="434"/>
      <c r="AK18" s="276"/>
    </row>
    <row r="19" spans="2:37" s="266" customFormat="1" ht="40.5" customHeight="1" x14ac:dyDescent="0.15">
      <c r="B19" s="286"/>
      <c r="C19" s="287"/>
      <c r="D19" s="287"/>
      <c r="E19" s="287"/>
      <c r="F19" s="288"/>
      <c r="H19" s="278" t="s">
        <v>499</v>
      </c>
      <c r="I19" s="1147" t="s">
        <v>500</v>
      </c>
      <c r="J19" s="1148"/>
      <c r="K19" s="1148"/>
      <c r="L19" s="1148"/>
      <c r="M19" s="1148"/>
      <c r="N19" s="1148"/>
      <c r="O19" s="1148"/>
      <c r="P19" s="1148"/>
      <c r="Q19" s="1148"/>
      <c r="R19" s="1149"/>
      <c r="S19" s="1138"/>
      <c r="T19" s="1139"/>
      <c r="U19" s="279" t="s">
        <v>489</v>
      </c>
      <c r="V19" s="266" t="s">
        <v>473</v>
      </c>
      <c r="W19" s="1146" t="s">
        <v>902</v>
      </c>
      <c r="X19" s="1146"/>
      <c r="Y19" s="1146"/>
      <c r="AA19" s="606" t="s">
        <v>782</v>
      </c>
      <c r="AB19" s="569" t="s">
        <v>898</v>
      </c>
      <c r="AC19" s="607" t="s">
        <v>782</v>
      </c>
      <c r="AG19" s="486"/>
      <c r="AH19" s="434"/>
      <c r="AK19" s="276"/>
    </row>
    <row r="20" spans="2:37" s="266" customFormat="1" x14ac:dyDescent="0.15">
      <c r="B20" s="286"/>
      <c r="C20" s="287"/>
      <c r="D20" s="287"/>
      <c r="E20" s="287"/>
      <c r="F20" s="288"/>
      <c r="H20" s="289"/>
      <c r="I20" s="290"/>
      <c r="J20" s="290"/>
      <c r="K20" s="290"/>
      <c r="L20" s="290"/>
      <c r="M20" s="290"/>
      <c r="N20" s="290"/>
      <c r="O20" s="290"/>
      <c r="P20" s="290"/>
      <c r="Q20" s="290"/>
      <c r="R20" s="290"/>
      <c r="U20" s="277"/>
      <c r="W20" s="283"/>
      <c r="X20" s="283"/>
      <c r="Y20" s="283"/>
      <c r="AA20" s="284"/>
      <c r="AB20" s="289"/>
      <c r="AC20" s="285"/>
      <c r="AG20" s="486"/>
      <c r="AH20" s="434"/>
      <c r="AK20" s="276"/>
    </row>
    <row r="21" spans="2:37" s="266" customFormat="1" x14ac:dyDescent="0.15">
      <c r="B21" s="286"/>
      <c r="C21" s="287"/>
      <c r="D21" s="287"/>
      <c r="E21" s="287"/>
      <c r="F21" s="288"/>
      <c r="H21" s="291" t="s">
        <v>501</v>
      </c>
      <c r="I21" s="290"/>
      <c r="J21" s="290"/>
      <c r="K21" s="290"/>
      <c r="L21" s="290"/>
      <c r="M21" s="290"/>
      <c r="N21" s="290"/>
      <c r="O21" s="290"/>
      <c r="P21" s="290"/>
      <c r="Q21" s="290"/>
      <c r="R21" s="290"/>
      <c r="U21" s="277"/>
      <c r="W21" s="283"/>
      <c r="X21" s="283"/>
      <c r="Y21" s="283"/>
      <c r="AA21" s="284"/>
      <c r="AB21" s="289"/>
      <c r="AC21" s="285"/>
      <c r="AG21" s="486"/>
      <c r="AH21" s="434"/>
      <c r="AK21" s="276"/>
    </row>
    <row r="22" spans="2:37" s="266" customFormat="1" ht="58.5" customHeight="1" x14ac:dyDescent="0.15">
      <c r="B22" s="286"/>
      <c r="C22" s="287"/>
      <c r="D22" s="287"/>
      <c r="E22" s="287"/>
      <c r="F22" s="288"/>
      <c r="H22" s="1151" t="s">
        <v>502</v>
      </c>
      <c r="I22" s="1152"/>
      <c r="J22" s="1152"/>
      <c r="K22" s="1152"/>
      <c r="L22" s="1153"/>
      <c r="M22" s="292" t="s">
        <v>503</v>
      </c>
      <c r="N22" s="293"/>
      <c r="O22" s="293"/>
      <c r="P22" s="1154"/>
      <c r="Q22" s="1154"/>
      <c r="R22" s="1154"/>
      <c r="S22" s="1154"/>
      <c r="T22" s="1154"/>
      <c r="U22" s="279" t="s">
        <v>489</v>
      </c>
      <c r="V22" s="266" t="s">
        <v>473</v>
      </c>
      <c r="W22" s="1146" t="s">
        <v>504</v>
      </c>
      <c r="X22" s="1146"/>
      <c r="Y22" s="1146"/>
      <c r="AA22" s="606" t="s">
        <v>782</v>
      </c>
      <c r="AB22" s="569" t="s">
        <v>898</v>
      </c>
      <c r="AC22" s="607" t="s">
        <v>782</v>
      </c>
      <c r="AG22" s="486"/>
      <c r="AH22" s="434"/>
      <c r="AK22" s="276"/>
    </row>
    <row r="23" spans="2:37" s="266" customFormat="1" x14ac:dyDescent="0.15">
      <c r="B23" s="294"/>
      <c r="C23" s="295"/>
      <c r="D23" s="295"/>
      <c r="E23" s="295"/>
      <c r="F23" s="296"/>
      <c r="G23" s="295"/>
      <c r="H23" s="295"/>
      <c r="I23" s="295"/>
      <c r="J23" s="295"/>
      <c r="K23" s="295"/>
      <c r="L23" s="295"/>
      <c r="M23" s="295"/>
      <c r="N23" s="295"/>
      <c r="O23" s="295"/>
      <c r="P23" s="295"/>
      <c r="Q23" s="295"/>
      <c r="R23" s="295"/>
      <c r="S23" s="295"/>
      <c r="T23" s="295"/>
      <c r="U23" s="295"/>
      <c r="V23" s="295"/>
      <c r="W23" s="295"/>
      <c r="X23" s="295"/>
      <c r="Y23" s="295"/>
      <c r="Z23" s="295"/>
      <c r="AA23" s="294"/>
      <c r="AB23" s="295"/>
      <c r="AC23" s="296"/>
      <c r="AG23" s="486"/>
      <c r="AH23" s="434"/>
    </row>
    <row r="24" spans="2:37" s="1" customFormat="1" ht="38.25" customHeight="1" x14ac:dyDescent="0.15">
      <c r="B24" s="808" t="s">
        <v>505</v>
      </c>
      <c r="C24" s="808"/>
      <c r="D24" s="808"/>
      <c r="E24" s="808"/>
      <c r="F24" s="808"/>
      <c r="G24" s="808"/>
      <c r="H24" s="808"/>
      <c r="I24" s="808"/>
      <c r="J24" s="808"/>
      <c r="K24" s="808"/>
      <c r="L24" s="808"/>
      <c r="M24" s="808"/>
      <c r="N24" s="808"/>
      <c r="O24" s="808"/>
      <c r="P24" s="808"/>
      <c r="Q24" s="808"/>
      <c r="R24" s="808"/>
      <c r="S24" s="808"/>
      <c r="T24" s="808"/>
      <c r="U24" s="808"/>
      <c r="V24" s="808"/>
      <c r="W24" s="808"/>
      <c r="X24" s="808"/>
      <c r="Y24" s="808"/>
      <c r="Z24" s="808"/>
      <c r="AA24" s="808"/>
      <c r="AB24" s="808"/>
      <c r="AC24" s="808"/>
      <c r="AG24" s="486"/>
      <c r="AH24" s="434"/>
    </row>
    <row r="25" spans="2:37" s="266" customFormat="1" ht="47.25" customHeight="1" x14ac:dyDescent="0.15">
      <c r="B25" s="1150" t="s">
        <v>506</v>
      </c>
      <c r="C25" s="1150"/>
      <c r="D25" s="1150"/>
      <c r="E25" s="1150"/>
      <c r="F25" s="1150"/>
      <c r="G25" s="1150"/>
      <c r="H25" s="1150"/>
      <c r="I25" s="1150"/>
      <c r="J25" s="1150"/>
      <c r="K25" s="1150"/>
      <c r="L25" s="1150"/>
      <c r="M25" s="1150"/>
      <c r="N25" s="1150"/>
      <c r="O25" s="1150"/>
      <c r="P25" s="1150"/>
      <c r="Q25" s="1150"/>
      <c r="R25" s="1150"/>
      <c r="S25" s="1150"/>
      <c r="T25" s="1150"/>
      <c r="U25" s="1150"/>
      <c r="V25" s="1150"/>
      <c r="W25" s="1150"/>
      <c r="X25" s="1150"/>
      <c r="Y25" s="1150"/>
      <c r="Z25" s="1150"/>
      <c r="AA25" s="1150"/>
      <c r="AB25" s="1150"/>
      <c r="AC25" s="1150"/>
      <c r="AG25" s="486"/>
      <c r="AH25" s="434"/>
    </row>
    <row r="26" spans="2:37" s="266" customFormat="1" x14ac:dyDescent="0.15">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G26" s="486"/>
      <c r="AH26" s="434"/>
    </row>
    <row r="27" spans="2:37" s="297" customFormat="1" x14ac:dyDescent="0.15">
      <c r="AG27" s="486"/>
      <c r="AH27" s="434"/>
    </row>
    <row r="34" spans="3:34" x14ac:dyDescent="0.15">
      <c r="AH34" s="477"/>
    </row>
    <row r="35" spans="3:34" x14ac:dyDescent="0.15">
      <c r="AH35" s="477"/>
    </row>
    <row r="36" spans="3:34" x14ac:dyDescent="0.15">
      <c r="AH36" s="477"/>
    </row>
    <row r="37" spans="3:34" x14ac:dyDescent="0.15">
      <c r="AH37" s="477"/>
    </row>
    <row r="38" spans="3:34" x14ac:dyDescent="0.15">
      <c r="C38" s="608"/>
      <c r="D38" s="608"/>
      <c r="E38" s="608"/>
      <c r="F38" s="608"/>
      <c r="G38" s="608"/>
      <c r="H38" s="608"/>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H38" s="477"/>
    </row>
    <row r="39" spans="3:34" x14ac:dyDescent="0.15">
      <c r="C39" s="609"/>
      <c r="AH39" s="477"/>
    </row>
    <row r="40" spans="3:34" x14ac:dyDescent="0.15">
      <c r="AH40" s="477"/>
    </row>
    <row r="41" spans="3:34" x14ac:dyDescent="0.15">
      <c r="AH41" s="477"/>
    </row>
    <row r="42" spans="3:34" x14ac:dyDescent="0.15">
      <c r="AH42" s="477"/>
    </row>
    <row r="43" spans="3:34" x14ac:dyDescent="0.15">
      <c r="AH43" s="477"/>
    </row>
    <row r="44" spans="3:34" x14ac:dyDescent="0.15">
      <c r="AH44" s="477"/>
    </row>
    <row r="122" spans="3:7" x14ac:dyDescent="0.15">
      <c r="C122" s="608"/>
      <c r="D122" s="608"/>
      <c r="E122" s="608"/>
      <c r="F122" s="608"/>
      <c r="G122" s="608"/>
    </row>
    <row r="123" spans="3:7" x14ac:dyDescent="0.15">
      <c r="C123" s="609"/>
    </row>
  </sheetData>
  <mergeCells count="27">
    <mergeCell ref="B24:AC24"/>
    <mergeCell ref="B25:AC25"/>
    <mergeCell ref="AG2:AH3"/>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hyperlinks>
    <hyperlink ref="AG2" location="添付書類一覧!A1" display="添付書類一覧に戻る" xr:uid="{5AB3E4E4-99B6-4A65-9FD5-877DF285201C}"/>
  </hyperlinks>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7F07CBA-ABB3-433A-9A01-7618291D23CB}">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1E8B-0A71-4014-BA59-6670F7D8BFBF}">
  <sheetPr>
    <tabColor rgb="FFFF0000"/>
    <pageSetUpPr fitToPage="1"/>
  </sheetPr>
  <dimension ref="A1:AL123"/>
  <sheetViews>
    <sheetView view="pageBreakPreview" zoomScaleNormal="100" zoomScaleSheetLayoutView="100" workbookViewId="0">
      <selection activeCell="AK2" sqref="AK2:AL3"/>
    </sheetView>
  </sheetViews>
  <sheetFormatPr defaultColWidth="3.5" defaultRowHeight="13.5" x14ac:dyDescent="0.15"/>
  <cols>
    <col min="1" max="1" width="1.25" style="3" customWidth="1"/>
    <col min="2" max="2" width="3" style="85"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36" width="3.5" style="3"/>
    <col min="37" max="37" width="25.875" style="486" customWidth="1"/>
    <col min="38" max="38" width="3.5" style="434"/>
    <col min="39" max="256" width="3.5" style="3"/>
    <col min="257" max="257" width="1.25" style="3" customWidth="1"/>
    <col min="258" max="258" width="3" style="3" customWidth="1"/>
    <col min="259" max="262" width="3.5" style="3"/>
    <col min="263" max="263" width="1.5" style="3" customWidth="1"/>
    <col min="264" max="283" width="3.5" style="3"/>
    <col min="284" max="285" width="4" style="3" customWidth="1"/>
    <col min="286" max="286" width="7.5" style="3" customWidth="1"/>
    <col min="287" max="289" width="4" style="3" customWidth="1"/>
    <col min="290" max="290" width="1.25" style="3" customWidth="1"/>
    <col min="291" max="512" width="3.5" style="3"/>
    <col min="513" max="513" width="1.25" style="3" customWidth="1"/>
    <col min="514" max="514" width="3" style="3" customWidth="1"/>
    <col min="515" max="518" width="3.5" style="3"/>
    <col min="519" max="519" width="1.5" style="3" customWidth="1"/>
    <col min="520" max="539" width="3.5" style="3"/>
    <col min="540" max="541" width="4" style="3" customWidth="1"/>
    <col min="542" max="542" width="7.5" style="3" customWidth="1"/>
    <col min="543" max="545" width="4" style="3" customWidth="1"/>
    <col min="546" max="546" width="1.25" style="3" customWidth="1"/>
    <col min="547" max="768" width="3.5" style="3"/>
    <col min="769" max="769" width="1.25" style="3" customWidth="1"/>
    <col min="770" max="770" width="3" style="3" customWidth="1"/>
    <col min="771" max="774" width="3.5" style="3"/>
    <col min="775" max="775" width="1.5" style="3" customWidth="1"/>
    <col min="776" max="795" width="3.5" style="3"/>
    <col min="796" max="797" width="4" style="3" customWidth="1"/>
    <col min="798" max="798" width="7.5" style="3" customWidth="1"/>
    <col min="799" max="801" width="4" style="3" customWidth="1"/>
    <col min="802" max="802" width="1.25" style="3" customWidth="1"/>
    <col min="803" max="1024" width="3.5" style="3"/>
    <col min="1025" max="1025" width="1.25" style="3" customWidth="1"/>
    <col min="1026" max="1026" width="3" style="3" customWidth="1"/>
    <col min="1027" max="1030" width="3.5" style="3"/>
    <col min="1031" max="1031" width="1.5" style="3" customWidth="1"/>
    <col min="1032" max="1051" width="3.5" style="3"/>
    <col min="1052" max="1053" width="4" style="3" customWidth="1"/>
    <col min="1054" max="1054" width="7.5" style="3" customWidth="1"/>
    <col min="1055" max="1057" width="4" style="3" customWidth="1"/>
    <col min="1058" max="1058" width="1.25" style="3" customWidth="1"/>
    <col min="1059" max="1280" width="3.5" style="3"/>
    <col min="1281" max="1281" width="1.25" style="3" customWidth="1"/>
    <col min="1282" max="1282" width="3" style="3" customWidth="1"/>
    <col min="1283" max="1286" width="3.5" style="3"/>
    <col min="1287" max="1287" width="1.5" style="3" customWidth="1"/>
    <col min="1288" max="1307" width="3.5" style="3"/>
    <col min="1308" max="1309" width="4" style="3" customWidth="1"/>
    <col min="1310" max="1310" width="7.5" style="3" customWidth="1"/>
    <col min="1311" max="1313" width="4" style="3" customWidth="1"/>
    <col min="1314" max="1314" width="1.25" style="3" customWidth="1"/>
    <col min="1315" max="1536" width="3.5" style="3"/>
    <col min="1537" max="1537" width="1.25" style="3" customWidth="1"/>
    <col min="1538" max="1538" width="3" style="3" customWidth="1"/>
    <col min="1539" max="1542" width="3.5" style="3"/>
    <col min="1543" max="1543" width="1.5" style="3" customWidth="1"/>
    <col min="1544" max="1563" width="3.5" style="3"/>
    <col min="1564" max="1565" width="4" style="3" customWidth="1"/>
    <col min="1566" max="1566" width="7.5" style="3" customWidth="1"/>
    <col min="1567" max="1569" width="4" style="3" customWidth="1"/>
    <col min="1570" max="1570" width="1.25" style="3" customWidth="1"/>
    <col min="1571" max="1792" width="3.5" style="3"/>
    <col min="1793" max="1793" width="1.25" style="3" customWidth="1"/>
    <col min="1794" max="1794" width="3" style="3" customWidth="1"/>
    <col min="1795" max="1798" width="3.5" style="3"/>
    <col min="1799" max="1799" width="1.5" style="3" customWidth="1"/>
    <col min="1800" max="1819" width="3.5" style="3"/>
    <col min="1820" max="1821" width="4" style="3" customWidth="1"/>
    <col min="1822" max="1822" width="7.5" style="3" customWidth="1"/>
    <col min="1823" max="1825" width="4" style="3" customWidth="1"/>
    <col min="1826" max="1826" width="1.25" style="3" customWidth="1"/>
    <col min="1827" max="2048" width="3.5" style="3"/>
    <col min="2049" max="2049" width="1.25" style="3" customWidth="1"/>
    <col min="2050" max="2050" width="3" style="3" customWidth="1"/>
    <col min="2051" max="2054" width="3.5" style="3"/>
    <col min="2055" max="2055" width="1.5" style="3" customWidth="1"/>
    <col min="2056" max="2075" width="3.5" style="3"/>
    <col min="2076" max="2077" width="4" style="3" customWidth="1"/>
    <col min="2078" max="2078" width="7.5" style="3" customWidth="1"/>
    <col min="2079" max="2081" width="4" style="3" customWidth="1"/>
    <col min="2082" max="2082" width="1.25" style="3" customWidth="1"/>
    <col min="2083" max="2304" width="3.5" style="3"/>
    <col min="2305" max="2305" width="1.25" style="3" customWidth="1"/>
    <col min="2306" max="2306" width="3" style="3" customWidth="1"/>
    <col min="2307" max="2310" width="3.5" style="3"/>
    <col min="2311" max="2311" width="1.5" style="3" customWidth="1"/>
    <col min="2312" max="2331" width="3.5" style="3"/>
    <col min="2332" max="2333" width="4" style="3" customWidth="1"/>
    <col min="2334" max="2334" width="7.5" style="3" customWidth="1"/>
    <col min="2335" max="2337" width="4" style="3" customWidth="1"/>
    <col min="2338" max="2338" width="1.25" style="3" customWidth="1"/>
    <col min="2339" max="2560" width="3.5" style="3"/>
    <col min="2561" max="2561" width="1.25" style="3" customWidth="1"/>
    <col min="2562" max="2562" width="3" style="3" customWidth="1"/>
    <col min="2563" max="2566" width="3.5" style="3"/>
    <col min="2567" max="2567" width="1.5" style="3" customWidth="1"/>
    <col min="2568" max="2587" width="3.5" style="3"/>
    <col min="2588" max="2589" width="4" style="3" customWidth="1"/>
    <col min="2590" max="2590" width="7.5" style="3" customWidth="1"/>
    <col min="2591" max="2593" width="4" style="3" customWidth="1"/>
    <col min="2594" max="2594" width="1.25" style="3" customWidth="1"/>
    <col min="2595" max="2816" width="3.5" style="3"/>
    <col min="2817" max="2817" width="1.25" style="3" customWidth="1"/>
    <col min="2818" max="2818" width="3" style="3" customWidth="1"/>
    <col min="2819" max="2822" width="3.5" style="3"/>
    <col min="2823" max="2823" width="1.5" style="3" customWidth="1"/>
    <col min="2824" max="2843" width="3.5" style="3"/>
    <col min="2844" max="2845" width="4" style="3" customWidth="1"/>
    <col min="2846" max="2846" width="7.5" style="3" customWidth="1"/>
    <col min="2847" max="2849" width="4" style="3" customWidth="1"/>
    <col min="2850" max="2850" width="1.25" style="3" customWidth="1"/>
    <col min="2851" max="3072" width="3.5" style="3"/>
    <col min="3073" max="3073" width="1.25" style="3" customWidth="1"/>
    <col min="3074" max="3074" width="3" style="3" customWidth="1"/>
    <col min="3075" max="3078" width="3.5" style="3"/>
    <col min="3079" max="3079" width="1.5" style="3" customWidth="1"/>
    <col min="3080" max="3099" width="3.5" style="3"/>
    <col min="3100" max="3101" width="4" style="3" customWidth="1"/>
    <col min="3102" max="3102" width="7.5" style="3" customWidth="1"/>
    <col min="3103" max="3105" width="4" style="3" customWidth="1"/>
    <col min="3106" max="3106" width="1.25" style="3" customWidth="1"/>
    <col min="3107" max="3328" width="3.5" style="3"/>
    <col min="3329" max="3329" width="1.25" style="3" customWidth="1"/>
    <col min="3330" max="3330" width="3" style="3" customWidth="1"/>
    <col min="3331" max="3334" width="3.5" style="3"/>
    <col min="3335" max="3335" width="1.5" style="3" customWidth="1"/>
    <col min="3336" max="3355" width="3.5" style="3"/>
    <col min="3356" max="3357" width="4" style="3" customWidth="1"/>
    <col min="3358" max="3358" width="7.5" style="3" customWidth="1"/>
    <col min="3359" max="3361" width="4" style="3" customWidth="1"/>
    <col min="3362" max="3362" width="1.25" style="3" customWidth="1"/>
    <col min="3363" max="3584" width="3.5" style="3"/>
    <col min="3585" max="3585" width="1.25" style="3" customWidth="1"/>
    <col min="3586" max="3586" width="3" style="3" customWidth="1"/>
    <col min="3587" max="3590" width="3.5" style="3"/>
    <col min="3591" max="3591" width="1.5" style="3" customWidth="1"/>
    <col min="3592" max="3611" width="3.5" style="3"/>
    <col min="3612" max="3613" width="4" style="3" customWidth="1"/>
    <col min="3614" max="3614" width="7.5" style="3" customWidth="1"/>
    <col min="3615" max="3617" width="4" style="3" customWidth="1"/>
    <col min="3618" max="3618" width="1.25" style="3" customWidth="1"/>
    <col min="3619" max="3840" width="3.5" style="3"/>
    <col min="3841" max="3841" width="1.25" style="3" customWidth="1"/>
    <col min="3842" max="3842" width="3" style="3" customWidth="1"/>
    <col min="3843" max="3846" width="3.5" style="3"/>
    <col min="3847" max="3847" width="1.5" style="3" customWidth="1"/>
    <col min="3848" max="3867" width="3.5" style="3"/>
    <col min="3868" max="3869" width="4" style="3" customWidth="1"/>
    <col min="3870" max="3870" width="7.5" style="3" customWidth="1"/>
    <col min="3871" max="3873" width="4" style="3" customWidth="1"/>
    <col min="3874" max="3874" width="1.25" style="3" customWidth="1"/>
    <col min="3875" max="4096" width="3.5" style="3"/>
    <col min="4097" max="4097" width="1.25" style="3" customWidth="1"/>
    <col min="4098" max="4098" width="3" style="3" customWidth="1"/>
    <col min="4099" max="4102" width="3.5" style="3"/>
    <col min="4103" max="4103" width="1.5" style="3" customWidth="1"/>
    <col min="4104" max="4123" width="3.5" style="3"/>
    <col min="4124" max="4125" width="4" style="3" customWidth="1"/>
    <col min="4126" max="4126" width="7.5" style="3" customWidth="1"/>
    <col min="4127" max="4129" width="4" style="3" customWidth="1"/>
    <col min="4130" max="4130" width="1.25" style="3" customWidth="1"/>
    <col min="4131" max="4352" width="3.5" style="3"/>
    <col min="4353" max="4353" width="1.25" style="3" customWidth="1"/>
    <col min="4354" max="4354" width="3" style="3" customWidth="1"/>
    <col min="4355" max="4358" width="3.5" style="3"/>
    <col min="4359" max="4359" width="1.5" style="3" customWidth="1"/>
    <col min="4360" max="4379" width="3.5" style="3"/>
    <col min="4380" max="4381" width="4" style="3" customWidth="1"/>
    <col min="4382" max="4382" width="7.5" style="3" customWidth="1"/>
    <col min="4383" max="4385" width="4" style="3" customWidth="1"/>
    <col min="4386" max="4386" width="1.25" style="3" customWidth="1"/>
    <col min="4387" max="4608" width="3.5" style="3"/>
    <col min="4609" max="4609" width="1.25" style="3" customWidth="1"/>
    <col min="4610" max="4610" width="3" style="3" customWidth="1"/>
    <col min="4611" max="4614" width="3.5" style="3"/>
    <col min="4615" max="4615" width="1.5" style="3" customWidth="1"/>
    <col min="4616" max="4635" width="3.5" style="3"/>
    <col min="4636" max="4637" width="4" style="3" customWidth="1"/>
    <col min="4638" max="4638" width="7.5" style="3" customWidth="1"/>
    <col min="4639" max="4641" width="4" style="3" customWidth="1"/>
    <col min="4642" max="4642" width="1.25" style="3" customWidth="1"/>
    <col min="4643" max="4864" width="3.5" style="3"/>
    <col min="4865" max="4865" width="1.25" style="3" customWidth="1"/>
    <col min="4866" max="4866" width="3" style="3" customWidth="1"/>
    <col min="4867" max="4870" width="3.5" style="3"/>
    <col min="4871" max="4871" width="1.5" style="3" customWidth="1"/>
    <col min="4872" max="4891" width="3.5" style="3"/>
    <col min="4892" max="4893" width="4" style="3" customWidth="1"/>
    <col min="4894" max="4894" width="7.5" style="3" customWidth="1"/>
    <col min="4895" max="4897" width="4" style="3" customWidth="1"/>
    <col min="4898" max="4898" width="1.25" style="3" customWidth="1"/>
    <col min="4899" max="5120" width="3.5" style="3"/>
    <col min="5121" max="5121" width="1.25" style="3" customWidth="1"/>
    <col min="5122" max="5122" width="3" style="3" customWidth="1"/>
    <col min="5123" max="5126" width="3.5" style="3"/>
    <col min="5127" max="5127" width="1.5" style="3" customWidth="1"/>
    <col min="5128" max="5147" width="3.5" style="3"/>
    <col min="5148" max="5149" width="4" style="3" customWidth="1"/>
    <col min="5150" max="5150" width="7.5" style="3" customWidth="1"/>
    <col min="5151" max="5153" width="4" style="3" customWidth="1"/>
    <col min="5154" max="5154" width="1.25" style="3" customWidth="1"/>
    <col min="5155" max="5376" width="3.5" style="3"/>
    <col min="5377" max="5377" width="1.25" style="3" customWidth="1"/>
    <col min="5378" max="5378" width="3" style="3" customWidth="1"/>
    <col min="5379" max="5382" width="3.5" style="3"/>
    <col min="5383" max="5383" width="1.5" style="3" customWidth="1"/>
    <col min="5384" max="5403" width="3.5" style="3"/>
    <col min="5404" max="5405" width="4" style="3" customWidth="1"/>
    <col min="5406" max="5406" width="7.5" style="3" customWidth="1"/>
    <col min="5407" max="5409" width="4" style="3" customWidth="1"/>
    <col min="5410" max="5410" width="1.25" style="3" customWidth="1"/>
    <col min="5411" max="5632" width="3.5" style="3"/>
    <col min="5633" max="5633" width="1.25" style="3" customWidth="1"/>
    <col min="5634" max="5634" width="3" style="3" customWidth="1"/>
    <col min="5635" max="5638" width="3.5" style="3"/>
    <col min="5639" max="5639" width="1.5" style="3" customWidth="1"/>
    <col min="5640" max="5659" width="3.5" style="3"/>
    <col min="5660" max="5661" width="4" style="3" customWidth="1"/>
    <col min="5662" max="5662" width="7.5" style="3" customWidth="1"/>
    <col min="5663" max="5665" width="4" style="3" customWidth="1"/>
    <col min="5666" max="5666" width="1.25" style="3" customWidth="1"/>
    <col min="5667" max="5888" width="3.5" style="3"/>
    <col min="5889" max="5889" width="1.25" style="3" customWidth="1"/>
    <col min="5890" max="5890" width="3" style="3" customWidth="1"/>
    <col min="5891" max="5894" width="3.5" style="3"/>
    <col min="5895" max="5895" width="1.5" style="3" customWidth="1"/>
    <col min="5896" max="5915" width="3.5" style="3"/>
    <col min="5916" max="5917" width="4" style="3" customWidth="1"/>
    <col min="5918" max="5918" width="7.5" style="3" customWidth="1"/>
    <col min="5919" max="5921" width="4" style="3" customWidth="1"/>
    <col min="5922" max="5922" width="1.25" style="3" customWidth="1"/>
    <col min="5923" max="6144" width="3.5" style="3"/>
    <col min="6145" max="6145" width="1.25" style="3" customWidth="1"/>
    <col min="6146" max="6146" width="3" style="3" customWidth="1"/>
    <col min="6147" max="6150" width="3.5" style="3"/>
    <col min="6151" max="6151" width="1.5" style="3" customWidth="1"/>
    <col min="6152" max="6171" width="3.5" style="3"/>
    <col min="6172" max="6173" width="4" style="3" customWidth="1"/>
    <col min="6174" max="6174" width="7.5" style="3" customWidth="1"/>
    <col min="6175" max="6177" width="4" style="3" customWidth="1"/>
    <col min="6178" max="6178" width="1.25" style="3" customWidth="1"/>
    <col min="6179" max="6400" width="3.5" style="3"/>
    <col min="6401" max="6401" width="1.25" style="3" customWidth="1"/>
    <col min="6402" max="6402" width="3" style="3" customWidth="1"/>
    <col min="6403" max="6406" width="3.5" style="3"/>
    <col min="6407" max="6407" width="1.5" style="3" customWidth="1"/>
    <col min="6408" max="6427" width="3.5" style="3"/>
    <col min="6428" max="6429" width="4" style="3" customWidth="1"/>
    <col min="6430" max="6430" width="7.5" style="3" customWidth="1"/>
    <col min="6431" max="6433" width="4" style="3" customWidth="1"/>
    <col min="6434" max="6434" width="1.25" style="3" customWidth="1"/>
    <col min="6435" max="6656" width="3.5" style="3"/>
    <col min="6657" max="6657" width="1.25" style="3" customWidth="1"/>
    <col min="6658" max="6658" width="3" style="3" customWidth="1"/>
    <col min="6659" max="6662" width="3.5" style="3"/>
    <col min="6663" max="6663" width="1.5" style="3" customWidth="1"/>
    <col min="6664" max="6683" width="3.5" style="3"/>
    <col min="6684" max="6685" width="4" style="3" customWidth="1"/>
    <col min="6686" max="6686" width="7.5" style="3" customWidth="1"/>
    <col min="6687" max="6689" width="4" style="3" customWidth="1"/>
    <col min="6690" max="6690" width="1.25" style="3" customWidth="1"/>
    <col min="6691" max="6912" width="3.5" style="3"/>
    <col min="6913" max="6913" width="1.25" style="3" customWidth="1"/>
    <col min="6914" max="6914" width="3" style="3" customWidth="1"/>
    <col min="6915" max="6918" width="3.5" style="3"/>
    <col min="6919" max="6919" width="1.5" style="3" customWidth="1"/>
    <col min="6920" max="6939" width="3.5" style="3"/>
    <col min="6940" max="6941" width="4" style="3" customWidth="1"/>
    <col min="6942" max="6942" width="7.5" style="3" customWidth="1"/>
    <col min="6943" max="6945" width="4" style="3" customWidth="1"/>
    <col min="6946" max="6946" width="1.25" style="3" customWidth="1"/>
    <col min="6947" max="7168" width="3.5" style="3"/>
    <col min="7169" max="7169" width="1.25" style="3" customWidth="1"/>
    <col min="7170" max="7170" width="3" style="3" customWidth="1"/>
    <col min="7171" max="7174" width="3.5" style="3"/>
    <col min="7175" max="7175" width="1.5" style="3" customWidth="1"/>
    <col min="7176" max="7195" width="3.5" style="3"/>
    <col min="7196" max="7197" width="4" style="3" customWidth="1"/>
    <col min="7198" max="7198" width="7.5" style="3" customWidth="1"/>
    <col min="7199" max="7201" width="4" style="3" customWidth="1"/>
    <col min="7202" max="7202" width="1.25" style="3" customWidth="1"/>
    <col min="7203" max="7424" width="3.5" style="3"/>
    <col min="7425" max="7425" width="1.25" style="3" customWidth="1"/>
    <col min="7426" max="7426" width="3" style="3" customWidth="1"/>
    <col min="7427" max="7430" width="3.5" style="3"/>
    <col min="7431" max="7431" width="1.5" style="3" customWidth="1"/>
    <col min="7432" max="7451" width="3.5" style="3"/>
    <col min="7452" max="7453" width="4" style="3" customWidth="1"/>
    <col min="7454" max="7454" width="7.5" style="3" customWidth="1"/>
    <col min="7455" max="7457" width="4" style="3" customWidth="1"/>
    <col min="7458" max="7458" width="1.25" style="3" customWidth="1"/>
    <col min="7459" max="7680" width="3.5" style="3"/>
    <col min="7681" max="7681" width="1.25" style="3" customWidth="1"/>
    <col min="7682" max="7682" width="3" style="3" customWidth="1"/>
    <col min="7683" max="7686" width="3.5" style="3"/>
    <col min="7687" max="7687" width="1.5" style="3" customWidth="1"/>
    <col min="7688" max="7707" width="3.5" style="3"/>
    <col min="7708" max="7709" width="4" style="3" customWidth="1"/>
    <col min="7710" max="7710" width="7.5" style="3" customWidth="1"/>
    <col min="7711" max="7713" width="4" style="3" customWidth="1"/>
    <col min="7714" max="7714" width="1.25" style="3" customWidth="1"/>
    <col min="7715" max="7936" width="3.5" style="3"/>
    <col min="7937" max="7937" width="1.25" style="3" customWidth="1"/>
    <col min="7938" max="7938" width="3" style="3" customWidth="1"/>
    <col min="7939" max="7942" width="3.5" style="3"/>
    <col min="7943" max="7943" width="1.5" style="3" customWidth="1"/>
    <col min="7944" max="7963" width="3.5" style="3"/>
    <col min="7964" max="7965" width="4" style="3" customWidth="1"/>
    <col min="7966" max="7966" width="7.5" style="3" customWidth="1"/>
    <col min="7967" max="7969" width="4" style="3" customWidth="1"/>
    <col min="7970" max="7970" width="1.25" style="3" customWidth="1"/>
    <col min="7971" max="8192" width="3.5" style="3"/>
    <col min="8193" max="8193" width="1.25" style="3" customWidth="1"/>
    <col min="8194" max="8194" width="3" style="3" customWidth="1"/>
    <col min="8195" max="8198" width="3.5" style="3"/>
    <col min="8199" max="8199" width="1.5" style="3" customWidth="1"/>
    <col min="8200" max="8219" width="3.5" style="3"/>
    <col min="8220" max="8221" width="4" style="3" customWidth="1"/>
    <col min="8222" max="8222" width="7.5" style="3" customWidth="1"/>
    <col min="8223" max="8225" width="4" style="3" customWidth="1"/>
    <col min="8226" max="8226" width="1.25" style="3" customWidth="1"/>
    <col min="8227" max="8448" width="3.5" style="3"/>
    <col min="8449" max="8449" width="1.25" style="3" customWidth="1"/>
    <col min="8450" max="8450" width="3" style="3" customWidth="1"/>
    <col min="8451" max="8454" width="3.5" style="3"/>
    <col min="8455" max="8455" width="1.5" style="3" customWidth="1"/>
    <col min="8456" max="8475" width="3.5" style="3"/>
    <col min="8476" max="8477" width="4" style="3" customWidth="1"/>
    <col min="8478" max="8478" width="7.5" style="3" customWidth="1"/>
    <col min="8479" max="8481" width="4" style="3" customWidth="1"/>
    <col min="8482" max="8482" width="1.25" style="3" customWidth="1"/>
    <col min="8483" max="8704" width="3.5" style="3"/>
    <col min="8705" max="8705" width="1.25" style="3" customWidth="1"/>
    <col min="8706" max="8706" width="3" style="3" customWidth="1"/>
    <col min="8707" max="8710" width="3.5" style="3"/>
    <col min="8711" max="8711" width="1.5" style="3" customWidth="1"/>
    <col min="8712" max="8731" width="3.5" style="3"/>
    <col min="8732" max="8733" width="4" style="3" customWidth="1"/>
    <col min="8734" max="8734" width="7.5" style="3" customWidth="1"/>
    <col min="8735" max="8737" width="4" style="3" customWidth="1"/>
    <col min="8738" max="8738" width="1.25" style="3" customWidth="1"/>
    <col min="8739" max="8960" width="3.5" style="3"/>
    <col min="8961" max="8961" width="1.25" style="3" customWidth="1"/>
    <col min="8962" max="8962" width="3" style="3" customWidth="1"/>
    <col min="8963" max="8966" width="3.5" style="3"/>
    <col min="8967" max="8967" width="1.5" style="3" customWidth="1"/>
    <col min="8968" max="8987" width="3.5" style="3"/>
    <col min="8988" max="8989" width="4" style="3" customWidth="1"/>
    <col min="8990" max="8990" width="7.5" style="3" customWidth="1"/>
    <col min="8991" max="8993" width="4" style="3" customWidth="1"/>
    <col min="8994" max="8994" width="1.25" style="3" customWidth="1"/>
    <col min="8995" max="9216" width="3.5" style="3"/>
    <col min="9217" max="9217" width="1.25" style="3" customWidth="1"/>
    <col min="9218" max="9218" width="3" style="3" customWidth="1"/>
    <col min="9219" max="9222" width="3.5" style="3"/>
    <col min="9223" max="9223" width="1.5" style="3" customWidth="1"/>
    <col min="9224" max="9243" width="3.5" style="3"/>
    <col min="9244" max="9245" width="4" style="3" customWidth="1"/>
    <col min="9246" max="9246" width="7.5" style="3" customWidth="1"/>
    <col min="9247" max="9249" width="4" style="3" customWidth="1"/>
    <col min="9250" max="9250" width="1.25" style="3" customWidth="1"/>
    <col min="9251" max="9472" width="3.5" style="3"/>
    <col min="9473" max="9473" width="1.25" style="3" customWidth="1"/>
    <col min="9474" max="9474" width="3" style="3" customWidth="1"/>
    <col min="9475" max="9478" width="3.5" style="3"/>
    <col min="9479" max="9479" width="1.5" style="3" customWidth="1"/>
    <col min="9480" max="9499" width="3.5" style="3"/>
    <col min="9500" max="9501" width="4" style="3" customWidth="1"/>
    <col min="9502" max="9502" width="7.5" style="3" customWidth="1"/>
    <col min="9503" max="9505" width="4" style="3" customWidth="1"/>
    <col min="9506" max="9506" width="1.25" style="3" customWidth="1"/>
    <col min="9507" max="9728" width="3.5" style="3"/>
    <col min="9729" max="9729" width="1.25" style="3" customWidth="1"/>
    <col min="9730" max="9730" width="3" style="3" customWidth="1"/>
    <col min="9731" max="9734" width="3.5" style="3"/>
    <col min="9735" max="9735" width="1.5" style="3" customWidth="1"/>
    <col min="9736" max="9755" width="3.5" style="3"/>
    <col min="9756" max="9757" width="4" style="3" customWidth="1"/>
    <col min="9758" max="9758" width="7.5" style="3" customWidth="1"/>
    <col min="9759" max="9761" width="4" style="3" customWidth="1"/>
    <col min="9762" max="9762" width="1.25" style="3" customWidth="1"/>
    <col min="9763" max="9984" width="3.5" style="3"/>
    <col min="9985" max="9985" width="1.25" style="3" customWidth="1"/>
    <col min="9986" max="9986" width="3" style="3" customWidth="1"/>
    <col min="9987" max="9990" width="3.5" style="3"/>
    <col min="9991" max="9991" width="1.5" style="3" customWidth="1"/>
    <col min="9992" max="10011" width="3.5" style="3"/>
    <col min="10012" max="10013" width="4" style="3" customWidth="1"/>
    <col min="10014" max="10014" width="7.5" style="3" customWidth="1"/>
    <col min="10015" max="10017" width="4" style="3" customWidth="1"/>
    <col min="10018" max="10018" width="1.25" style="3" customWidth="1"/>
    <col min="10019" max="10240" width="3.5" style="3"/>
    <col min="10241" max="10241" width="1.25" style="3" customWidth="1"/>
    <col min="10242" max="10242" width="3" style="3" customWidth="1"/>
    <col min="10243" max="10246" width="3.5" style="3"/>
    <col min="10247" max="10247" width="1.5" style="3" customWidth="1"/>
    <col min="10248" max="10267" width="3.5" style="3"/>
    <col min="10268" max="10269" width="4" style="3" customWidth="1"/>
    <col min="10270" max="10270" width="7.5" style="3" customWidth="1"/>
    <col min="10271" max="10273" width="4" style="3" customWidth="1"/>
    <col min="10274" max="10274" width="1.25" style="3" customWidth="1"/>
    <col min="10275" max="10496" width="3.5" style="3"/>
    <col min="10497" max="10497" width="1.25" style="3" customWidth="1"/>
    <col min="10498" max="10498" width="3" style="3" customWidth="1"/>
    <col min="10499" max="10502" width="3.5" style="3"/>
    <col min="10503" max="10503" width="1.5" style="3" customWidth="1"/>
    <col min="10504" max="10523" width="3.5" style="3"/>
    <col min="10524" max="10525" width="4" style="3" customWidth="1"/>
    <col min="10526" max="10526" width="7.5" style="3" customWidth="1"/>
    <col min="10527" max="10529" width="4" style="3" customWidth="1"/>
    <col min="10530" max="10530" width="1.25" style="3" customWidth="1"/>
    <col min="10531" max="10752" width="3.5" style="3"/>
    <col min="10753" max="10753" width="1.25" style="3" customWidth="1"/>
    <col min="10754" max="10754" width="3" style="3" customWidth="1"/>
    <col min="10755" max="10758" width="3.5" style="3"/>
    <col min="10759" max="10759" width="1.5" style="3" customWidth="1"/>
    <col min="10760" max="10779" width="3.5" style="3"/>
    <col min="10780" max="10781" width="4" style="3" customWidth="1"/>
    <col min="10782" max="10782" width="7.5" style="3" customWidth="1"/>
    <col min="10783" max="10785" width="4" style="3" customWidth="1"/>
    <col min="10786" max="10786" width="1.25" style="3" customWidth="1"/>
    <col min="10787" max="11008" width="3.5" style="3"/>
    <col min="11009" max="11009" width="1.25" style="3" customWidth="1"/>
    <col min="11010" max="11010" width="3" style="3" customWidth="1"/>
    <col min="11011" max="11014" width="3.5" style="3"/>
    <col min="11015" max="11015" width="1.5" style="3" customWidth="1"/>
    <col min="11016" max="11035" width="3.5" style="3"/>
    <col min="11036" max="11037" width="4" style="3" customWidth="1"/>
    <col min="11038" max="11038" width="7.5" style="3" customWidth="1"/>
    <col min="11039" max="11041" width="4" style="3" customWidth="1"/>
    <col min="11042" max="11042" width="1.25" style="3" customWidth="1"/>
    <col min="11043" max="11264" width="3.5" style="3"/>
    <col min="11265" max="11265" width="1.25" style="3" customWidth="1"/>
    <col min="11266" max="11266" width="3" style="3" customWidth="1"/>
    <col min="11267" max="11270" width="3.5" style="3"/>
    <col min="11271" max="11271" width="1.5" style="3" customWidth="1"/>
    <col min="11272" max="11291" width="3.5" style="3"/>
    <col min="11292" max="11293" width="4" style="3" customWidth="1"/>
    <col min="11294" max="11294" width="7.5" style="3" customWidth="1"/>
    <col min="11295" max="11297" width="4" style="3" customWidth="1"/>
    <col min="11298" max="11298" width="1.25" style="3" customWidth="1"/>
    <col min="11299" max="11520" width="3.5" style="3"/>
    <col min="11521" max="11521" width="1.25" style="3" customWidth="1"/>
    <col min="11522" max="11522" width="3" style="3" customWidth="1"/>
    <col min="11523" max="11526" width="3.5" style="3"/>
    <col min="11527" max="11527" width="1.5" style="3" customWidth="1"/>
    <col min="11528" max="11547" width="3.5" style="3"/>
    <col min="11548" max="11549" width="4" style="3" customWidth="1"/>
    <col min="11550" max="11550" width="7.5" style="3" customWidth="1"/>
    <col min="11551" max="11553" width="4" style="3" customWidth="1"/>
    <col min="11554" max="11554" width="1.25" style="3" customWidth="1"/>
    <col min="11555" max="11776" width="3.5" style="3"/>
    <col min="11777" max="11777" width="1.25" style="3" customWidth="1"/>
    <col min="11778" max="11778" width="3" style="3" customWidth="1"/>
    <col min="11779" max="11782" width="3.5" style="3"/>
    <col min="11783" max="11783" width="1.5" style="3" customWidth="1"/>
    <col min="11784" max="11803" width="3.5" style="3"/>
    <col min="11804" max="11805" width="4" style="3" customWidth="1"/>
    <col min="11806" max="11806" width="7.5" style="3" customWidth="1"/>
    <col min="11807" max="11809" width="4" style="3" customWidth="1"/>
    <col min="11810" max="11810" width="1.25" style="3" customWidth="1"/>
    <col min="11811" max="12032" width="3.5" style="3"/>
    <col min="12033" max="12033" width="1.25" style="3" customWidth="1"/>
    <col min="12034" max="12034" width="3" style="3" customWidth="1"/>
    <col min="12035" max="12038" width="3.5" style="3"/>
    <col min="12039" max="12039" width="1.5" style="3" customWidth="1"/>
    <col min="12040" max="12059" width="3.5" style="3"/>
    <col min="12060" max="12061" width="4" style="3" customWidth="1"/>
    <col min="12062" max="12062" width="7.5" style="3" customWidth="1"/>
    <col min="12063" max="12065" width="4" style="3" customWidth="1"/>
    <col min="12066" max="12066" width="1.25" style="3" customWidth="1"/>
    <col min="12067" max="12288" width="3.5" style="3"/>
    <col min="12289" max="12289" width="1.25" style="3" customWidth="1"/>
    <col min="12290" max="12290" width="3" style="3" customWidth="1"/>
    <col min="12291" max="12294" width="3.5" style="3"/>
    <col min="12295" max="12295" width="1.5" style="3" customWidth="1"/>
    <col min="12296" max="12315" width="3.5" style="3"/>
    <col min="12316" max="12317" width="4" style="3" customWidth="1"/>
    <col min="12318" max="12318" width="7.5" style="3" customWidth="1"/>
    <col min="12319" max="12321" width="4" style="3" customWidth="1"/>
    <col min="12322" max="12322" width="1.25" style="3" customWidth="1"/>
    <col min="12323" max="12544" width="3.5" style="3"/>
    <col min="12545" max="12545" width="1.25" style="3" customWidth="1"/>
    <col min="12546" max="12546" width="3" style="3" customWidth="1"/>
    <col min="12547" max="12550" width="3.5" style="3"/>
    <col min="12551" max="12551" width="1.5" style="3" customWidth="1"/>
    <col min="12552" max="12571" width="3.5" style="3"/>
    <col min="12572" max="12573" width="4" style="3" customWidth="1"/>
    <col min="12574" max="12574" width="7.5" style="3" customWidth="1"/>
    <col min="12575" max="12577" width="4" style="3" customWidth="1"/>
    <col min="12578" max="12578" width="1.25" style="3" customWidth="1"/>
    <col min="12579" max="12800" width="3.5" style="3"/>
    <col min="12801" max="12801" width="1.25" style="3" customWidth="1"/>
    <col min="12802" max="12802" width="3" style="3" customWidth="1"/>
    <col min="12803" max="12806" width="3.5" style="3"/>
    <col min="12807" max="12807" width="1.5" style="3" customWidth="1"/>
    <col min="12808" max="12827" width="3.5" style="3"/>
    <col min="12828" max="12829" width="4" style="3" customWidth="1"/>
    <col min="12830" max="12830" width="7.5" style="3" customWidth="1"/>
    <col min="12831" max="12833" width="4" style="3" customWidth="1"/>
    <col min="12834" max="12834" width="1.25" style="3" customWidth="1"/>
    <col min="12835" max="13056" width="3.5" style="3"/>
    <col min="13057" max="13057" width="1.25" style="3" customWidth="1"/>
    <col min="13058" max="13058" width="3" style="3" customWidth="1"/>
    <col min="13059" max="13062" width="3.5" style="3"/>
    <col min="13063" max="13063" width="1.5" style="3" customWidth="1"/>
    <col min="13064" max="13083" width="3.5" style="3"/>
    <col min="13084" max="13085" width="4" style="3" customWidth="1"/>
    <col min="13086" max="13086" width="7.5" style="3" customWidth="1"/>
    <col min="13087" max="13089" width="4" style="3" customWidth="1"/>
    <col min="13090" max="13090" width="1.25" style="3" customWidth="1"/>
    <col min="13091" max="13312" width="3.5" style="3"/>
    <col min="13313" max="13313" width="1.25" style="3" customWidth="1"/>
    <col min="13314" max="13314" width="3" style="3" customWidth="1"/>
    <col min="13315" max="13318" width="3.5" style="3"/>
    <col min="13319" max="13319" width="1.5" style="3" customWidth="1"/>
    <col min="13320" max="13339" width="3.5" style="3"/>
    <col min="13340" max="13341" width="4" style="3" customWidth="1"/>
    <col min="13342" max="13342" width="7.5" style="3" customWidth="1"/>
    <col min="13343" max="13345" width="4" style="3" customWidth="1"/>
    <col min="13346" max="13346" width="1.25" style="3" customWidth="1"/>
    <col min="13347" max="13568" width="3.5" style="3"/>
    <col min="13569" max="13569" width="1.25" style="3" customWidth="1"/>
    <col min="13570" max="13570" width="3" style="3" customWidth="1"/>
    <col min="13571" max="13574" width="3.5" style="3"/>
    <col min="13575" max="13575" width="1.5" style="3" customWidth="1"/>
    <col min="13576" max="13595" width="3.5" style="3"/>
    <col min="13596" max="13597" width="4" style="3" customWidth="1"/>
    <col min="13598" max="13598" width="7.5" style="3" customWidth="1"/>
    <col min="13599" max="13601" width="4" style="3" customWidth="1"/>
    <col min="13602" max="13602" width="1.25" style="3" customWidth="1"/>
    <col min="13603" max="13824" width="3.5" style="3"/>
    <col min="13825" max="13825" width="1.25" style="3" customWidth="1"/>
    <col min="13826" max="13826" width="3" style="3" customWidth="1"/>
    <col min="13827" max="13830" width="3.5" style="3"/>
    <col min="13831" max="13831" width="1.5" style="3" customWidth="1"/>
    <col min="13832" max="13851" width="3.5" style="3"/>
    <col min="13852" max="13853" width="4" style="3" customWidth="1"/>
    <col min="13854" max="13854" width="7.5" style="3" customWidth="1"/>
    <col min="13855" max="13857" width="4" style="3" customWidth="1"/>
    <col min="13858" max="13858" width="1.25" style="3" customWidth="1"/>
    <col min="13859" max="14080" width="3.5" style="3"/>
    <col min="14081" max="14081" width="1.25" style="3" customWidth="1"/>
    <col min="14082" max="14082" width="3" style="3" customWidth="1"/>
    <col min="14083" max="14086" width="3.5" style="3"/>
    <col min="14087" max="14087" width="1.5" style="3" customWidth="1"/>
    <col min="14088" max="14107" width="3.5" style="3"/>
    <col min="14108" max="14109" width="4" style="3" customWidth="1"/>
    <col min="14110" max="14110" width="7.5" style="3" customWidth="1"/>
    <col min="14111" max="14113" width="4" style="3" customWidth="1"/>
    <col min="14114" max="14114" width="1.25" style="3" customWidth="1"/>
    <col min="14115" max="14336" width="3.5" style="3"/>
    <col min="14337" max="14337" width="1.25" style="3" customWidth="1"/>
    <col min="14338" max="14338" width="3" style="3" customWidth="1"/>
    <col min="14339" max="14342" width="3.5" style="3"/>
    <col min="14343" max="14343" width="1.5" style="3" customWidth="1"/>
    <col min="14344" max="14363" width="3.5" style="3"/>
    <col min="14364" max="14365" width="4" style="3" customWidth="1"/>
    <col min="14366" max="14366" width="7.5" style="3" customWidth="1"/>
    <col min="14367" max="14369" width="4" style="3" customWidth="1"/>
    <col min="14370" max="14370" width="1.25" style="3" customWidth="1"/>
    <col min="14371" max="14592" width="3.5" style="3"/>
    <col min="14593" max="14593" width="1.25" style="3" customWidth="1"/>
    <col min="14594" max="14594" width="3" style="3" customWidth="1"/>
    <col min="14595" max="14598" width="3.5" style="3"/>
    <col min="14599" max="14599" width="1.5" style="3" customWidth="1"/>
    <col min="14600" max="14619" width="3.5" style="3"/>
    <col min="14620" max="14621" width="4" style="3" customWidth="1"/>
    <col min="14622" max="14622" width="7.5" style="3" customWidth="1"/>
    <col min="14623" max="14625" width="4" style="3" customWidth="1"/>
    <col min="14626" max="14626" width="1.25" style="3" customWidth="1"/>
    <col min="14627" max="14848" width="3.5" style="3"/>
    <col min="14849" max="14849" width="1.25" style="3" customWidth="1"/>
    <col min="14850" max="14850" width="3" style="3" customWidth="1"/>
    <col min="14851" max="14854" width="3.5" style="3"/>
    <col min="14855" max="14855" width="1.5" style="3" customWidth="1"/>
    <col min="14856" max="14875" width="3.5" style="3"/>
    <col min="14876" max="14877" width="4" style="3" customWidth="1"/>
    <col min="14878" max="14878" width="7.5" style="3" customWidth="1"/>
    <col min="14879" max="14881" width="4" style="3" customWidth="1"/>
    <col min="14882" max="14882" width="1.25" style="3" customWidth="1"/>
    <col min="14883" max="15104" width="3.5" style="3"/>
    <col min="15105" max="15105" width="1.25" style="3" customWidth="1"/>
    <col min="15106" max="15106" width="3" style="3" customWidth="1"/>
    <col min="15107" max="15110" width="3.5" style="3"/>
    <col min="15111" max="15111" width="1.5" style="3" customWidth="1"/>
    <col min="15112" max="15131" width="3.5" style="3"/>
    <col min="15132" max="15133" width="4" style="3" customWidth="1"/>
    <col min="15134" max="15134" width="7.5" style="3" customWidth="1"/>
    <col min="15135" max="15137" width="4" style="3" customWidth="1"/>
    <col min="15138" max="15138" width="1.25" style="3" customWidth="1"/>
    <col min="15139" max="15360" width="3.5" style="3"/>
    <col min="15361" max="15361" width="1.25" style="3" customWidth="1"/>
    <col min="15362" max="15362" width="3" style="3" customWidth="1"/>
    <col min="15363" max="15366" width="3.5" style="3"/>
    <col min="15367" max="15367" width="1.5" style="3" customWidth="1"/>
    <col min="15368" max="15387" width="3.5" style="3"/>
    <col min="15388" max="15389" width="4" style="3" customWidth="1"/>
    <col min="15390" max="15390" width="7.5" style="3" customWidth="1"/>
    <col min="15391" max="15393" width="4" style="3" customWidth="1"/>
    <col min="15394" max="15394" width="1.25" style="3" customWidth="1"/>
    <col min="15395" max="15616" width="3.5" style="3"/>
    <col min="15617" max="15617" width="1.25" style="3" customWidth="1"/>
    <col min="15618" max="15618" width="3" style="3" customWidth="1"/>
    <col min="15619" max="15622" width="3.5" style="3"/>
    <col min="15623" max="15623" width="1.5" style="3" customWidth="1"/>
    <col min="15624" max="15643" width="3.5" style="3"/>
    <col min="15644" max="15645" width="4" style="3" customWidth="1"/>
    <col min="15646" max="15646" width="7.5" style="3" customWidth="1"/>
    <col min="15647" max="15649" width="4" style="3" customWidth="1"/>
    <col min="15650" max="15650" width="1.25" style="3" customWidth="1"/>
    <col min="15651" max="15872" width="3.5" style="3"/>
    <col min="15873" max="15873" width="1.25" style="3" customWidth="1"/>
    <col min="15874" max="15874" width="3" style="3" customWidth="1"/>
    <col min="15875" max="15878" width="3.5" style="3"/>
    <col min="15879" max="15879" width="1.5" style="3" customWidth="1"/>
    <col min="15880" max="15899" width="3.5" style="3"/>
    <col min="15900" max="15901" width="4" style="3" customWidth="1"/>
    <col min="15902" max="15902" width="7.5" style="3" customWidth="1"/>
    <col min="15903" max="15905" width="4" style="3" customWidth="1"/>
    <col min="15906" max="15906" width="1.25" style="3" customWidth="1"/>
    <col min="15907" max="16128" width="3.5" style="3"/>
    <col min="16129" max="16129" width="1.25" style="3" customWidth="1"/>
    <col min="16130" max="16130" width="3" style="3" customWidth="1"/>
    <col min="16131" max="16134" width="3.5" style="3"/>
    <col min="16135" max="16135" width="1.5" style="3" customWidth="1"/>
    <col min="16136" max="16155" width="3.5" style="3"/>
    <col min="16156" max="16157" width="4" style="3" customWidth="1"/>
    <col min="16158" max="16158" width="7.5" style="3" customWidth="1"/>
    <col min="16159" max="16161" width="4" style="3" customWidth="1"/>
    <col min="16162" max="16162" width="1.25" style="3" customWidth="1"/>
    <col min="16163" max="16384" width="3.5" style="3"/>
  </cols>
  <sheetData>
    <row r="1" spans="2:38" s="1" customFormat="1" ht="14.25" thickBot="1" x14ac:dyDescent="0.2">
      <c r="AL1" s="434"/>
    </row>
    <row r="2" spans="2:38" s="1" customFormat="1" ht="14.25" thickTop="1" x14ac:dyDescent="0.15">
      <c r="B2" s="1" t="s">
        <v>903</v>
      </c>
      <c r="AK2" s="917" t="s">
        <v>755</v>
      </c>
      <c r="AL2" s="918"/>
    </row>
    <row r="3" spans="2:38" s="1" customFormat="1" ht="14.25" thickBot="1" x14ac:dyDescent="0.2">
      <c r="AA3" s="45" t="s">
        <v>658</v>
      </c>
      <c r="AB3" s="12"/>
      <c r="AC3" s="12" t="s">
        <v>36</v>
      </c>
      <c r="AD3" s="12"/>
      <c r="AE3" s="12" t="s">
        <v>892</v>
      </c>
      <c r="AF3" s="12"/>
      <c r="AG3" s="12" t="s">
        <v>660</v>
      </c>
      <c r="AK3" s="919"/>
      <c r="AL3" s="920"/>
    </row>
    <row r="4" spans="2:38" s="1" customFormat="1" ht="14.25" thickTop="1" x14ac:dyDescent="0.15">
      <c r="AG4" s="45"/>
      <c r="AK4" s="485"/>
      <c r="AL4" s="434"/>
    </row>
    <row r="5" spans="2:38" s="1" customFormat="1" ht="24.75" customHeight="1" x14ac:dyDescent="0.15">
      <c r="B5" s="1140" t="s">
        <v>507</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K5" s="485"/>
      <c r="AL5" s="434"/>
    </row>
    <row r="6" spans="2:38" s="1" customFormat="1" x14ac:dyDescent="0.15">
      <c r="AK6" s="485"/>
      <c r="AL6" s="434"/>
    </row>
    <row r="7" spans="2:38" s="1" customFormat="1" ht="27" customHeight="1" x14ac:dyDescent="0.15">
      <c r="B7" s="1157" t="s">
        <v>480</v>
      </c>
      <c r="C7" s="1157"/>
      <c r="D7" s="1157"/>
      <c r="E7" s="1157"/>
      <c r="F7" s="1157"/>
      <c r="G7" s="892"/>
      <c r="H7" s="1158"/>
      <c r="I7" s="1158"/>
      <c r="J7" s="1158"/>
      <c r="K7" s="1158"/>
      <c r="L7" s="1158"/>
      <c r="M7" s="1158"/>
      <c r="N7" s="1158"/>
      <c r="O7" s="1158"/>
      <c r="P7" s="1158"/>
      <c r="Q7" s="1158"/>
      <c r="R7" s="1158"/>
      <c r="S7" s="1158"/>
      <c r="T7" s="1158"/>
      <c r="U7" s="1158"/>
      <c r="V7" s="1158"/>
      <c r="W7" s="1158"/>
      <c r="X7" s="1158"/>
      <c r="Y7" s="1158"/>
      <c r="Z7" s="1158"/>
      <c r="AA7" s="1158"/>
      <c r="AB7" s="1158"/>
      <c r="AC7" s="1158"/>
      <c r="AD7" s="1158"/>
      <c r="AE7" s="1158"/>
      <c r="AF7" s="1158"/>
      <c r="AG7" s="1159"/>
      <c r="AK7" s="485"/>
      <c r="AL7" s="434"/>
    </row>
    <row r="8" spans="2:38" ht="27" customHeight="1" x14ac:dyDescent="0.15">
      <c r="B8" s="792" t="s">
        <v>481</v>
      </c>
      <c r="C8" s="793"/>
      <c r="D8" s="793"/>
      <c r="E8" s="793"/>
      <c r="F8" s="794"/>
      <c r="G8" s="610"/>
      <c r="H8" s="593" t="s">
        <v>782</v>
      </c>
      <c r="I8" s="299" t="s">
        <v>878</v>
      </c>
      <c r="J8" s="299"/>
      <c r="K8" s="299"/>
      <c r="L8" s="299"/>
      <c r="M8" s="593" t="s">
        <v>782</v>
      </c>
      <c r="N8" s="299" t="s">
        <v>879</v>
      </c>
      <c r="O8" s="299"/>
      <c r="P8" s="299"/>
      <c r="Q8" s="299"/>
      <c r="R8" s="593" t="s">
        <v>782</v>
      </c>
      <c r="S8" s="299" t="s">
        <v>880</v>
      </c>
      <c r="T8" s="299"/>
      <c r="U8" s="299"/>
      <c r="V8" s="299"/>
      <c r="W8" s="299"/>
      <c r="X8" s="299"/>
      <c r="Y8" s="299"/>
      <c r="Z8" s="299"/>
      <c r="AA8" s="299"/>
      <c r="AB8" s="299"/>
      <c r="AC8" s="299"/>
      <c r="AD8" s="299"/>
      <c r="AE8" s="299"/>
      <c r="AF8" s="299"/>
      <c r="AG8" s="300"/>
      <c r="AK8" s="485"/>
    </row>
    <row r="9" spans="2:38" ht="27" customHeight="1" x14ac:dyDescent="0.15">
      <c r="B9" s="792" t="s">
        <v>483</v>
      </c>
      <c r="C9" s="793"/>
      <c r="D9" s="793"/>
      <c r="E9" s="793"/>
      <c r="F9" s="794"/>
      <c r="G9" s="610"/>
      <c r="H9" s="593" t="s">
        <v>782</v>
      </c>
      <c r="I9" s="299" t="s">
        <v>893</v>
      </c>
      <c r="J9" s="299"/>
      <c r="K9" s="299"/>
      <c r="L9" s="299"/>
      <c r="M9" s="299"/>
      <c r="N9" s="299"/>
      <c r="O9" s="299"/>
      <c r="P9" s="299"/>
      <c r="Q9" s="299"/>
      <c r="R9" s="593" t="s">
        <v>782</v>
      </c>
      <c r="S9" s="299" t="s">
        <v>894</v>
      </c>
      <c r="T9" s="299"/>
      <c r="U9" s="424"/>
      <c r="V9" s="299"/>
      <c r="W9" s="299"/>
      <c r="X9" s="299"/>
      <c r="Y9" s="299"/>
      <c r="Z9" s="299"/>
      <c r="AA9" s="299"/>
      <c r="AB9" s="299"/>
      <c r="AC9" s="299"/>
      <c r="AD9" s="299"/>
      <c r="AE9" s="299"/>
      <c r="AF9" s="299"/>
      <c r="AG9" s="300"/>
    </row>
    <row r="10" spans="2:38" ht="27" customHeight="1" x14ac:dyDescent="0.15">
      <c r="B10" s="792" t="s">
        <v>484</v>
      </c>
      <c r="C10" s="793"/>
      <c r="D10" s="793"/>
      <c r="E10" s="793"/>
      <c r="F10" s="793"/>
      <c r="G10" s="610"/>
      <c r="H10" s="593" t="s">
        <v>782</v>
      </c>
      <c r="I10" s="299" t="s">
        <v>895</v>
      </c>
      <c r="J10" s="299"/>
      <c r="K10" s="299"/>
      <c r="L10" s="299"/>
      <c r="M10" s="299"/>
      <c r="N10" s="299"/>
      <c r="O10" s="299"/>
      <c r="P10" s="299"/>
      <c r="Q10" s="299"/>
      <c r="R10" s="593" t="s">
        <v>782</v>
      </c>
      <c r="S10" s="299" t="s">
        <v>896</v>
      </c>
      <c r="T10" s="299"/>
      <c r="U10" s="299"/>
      <c r="V10" s="299"/>
      <c r="W10" s="299"/>
      <c r="X10" s="299"/>
      <c r="Y10" s="299"/>
      <c r="Z10" s="299"/>
      <c r="AA10" s="299"/>
      <c r="AB10" s="299"/>
      <c r="AC10" s="299"/>
      <c r="AD10" s="299"/>
      <c r="AE10" s="299"/>
      <c r="AF10" s="299"/>
      <c r="AG10" s="300"/>
    </row>
    <row r="11" spans="2:38" s="1" customFormat="1" x14ac:dyDescent="0.15">
      <c r="AK11" s="486"/>
      <c r="AL11" s="434"/>
    </row>
    <row r="12" spans="2:38"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c r="AK12" s="486"/>
      <c r="AL12" s="434"/>
    </row>
    <row r="13" spans="2:38" s="1" customFormat="1" ht="40.5" customHeight="1" x14ac:dyDescent="0.15">
      <c r="B13" s="818" t="s">
        <v>485</v>
      </c>
      <c r="C13" s="819"/>
      <c r="D13" s="819"/>
      <c r="E13" s="819"/>
      <c r="F13" s="1160"/>
      <c r="H13" s="819" t="s">
        <v>508</v>
      </c>
      <c r="I13" s="819"/>
      <c r="J13" s="819"/>
      <c r="K13" s="819"/>
      <c r="L13" s="819"/>
      <c r="M13" s="819"/>
      <c r="N13" s="819"/>
      <c r="O13" s="819"/>
      <c r="P13" s="819"/>
      <c r="Q13" s="819"/>
      <c r="R13" s="819"/>
      <c r="S13" s="819"/>
      <c r="T13" s="819"/>
      <c r="U13" s="819"/>
      <c r="V13" s="819"/>
      <c r="W13" s="819"/>
      <c r="X13" s="819"/>
      <c r="Y13" s="819"/>
      <c r="Z13" s="819"/>
      <c r="AA13" s="819"/>
      <c r="AB13" s="819"/>
      <c r="AC13" s="819"/>
      <c r="AE13" s="301"/>
      <c r="AG13" s="302"/>
      <c r="AK13" s="486"/>
      <c r="AL13" s="434"/>
    </row>
    <row r="14" spans="2:38" s="1" customFormat="1" ht="27" customHeight="1" x14ac:dyDescent="0.15">
      <c r="B14" s="818"/>
      <c r="C14" s="819"/>
      <c r="D14" s="819"/>
      <c r="E14" s="819"/>
      <c r="F14" s="1160"/>
      <c r="Z14" s="12"/>
      <c r="AA14" s="12"/>
      <c r="AB14" s="12"/>
      <c r="AC14" s="12"/>
      <c r="AE14" s="603" t="s">
        <v>897</v>
      </c>
      <c r="AF14" s="604" t="s">
        <v>898</v>
      </c>
      <c r="AG14" s="605" t="s">
        <v>899</v>
      </c>
      <c r="AK14" s="486"/>
      <c r="AL14" s="434"/>
    </row>
    <row r="15" spans="2:38" s="1" customFormat="1" ht="30" customHeight="1" x14ac:dyDescent="0.15">
      <c r="B15" s="818"/>
      <c r="C15" s="819"/>
      <c r="D15" s="819"/>
      <c r="E15" s="819"/>
      <c r="F15" s="1160"/>
      <c r="H15" s="303" t="s">
        <v>487</v>
      </c>
      <c r="I15" s="1161" t="s">
        <v>488</v>
      </c>
      <c r="J15" s="1162"/>
      <c r="K15" s="1162"/>
      <c r="L15" s="1162"/>
      <c r="M15" s="1162"/>
      <c r="N15" s="1162"/>
      <c r="O15" s="1162"/>
      <c r="P15" s="1162"/>
      <c r="Q15" s="1162"/>
      <c r="R15" s="1162"/>
      <c r="S15" s="1162"/>
      <c r="T15" s="1162"/>
      <c r="U15" s="1162"/>
      <c r="V15" s="1163"/>
      <c r="W15" s="792"/>
      <c r="X15" s="793"/>
      <c r="Y15" s="96" t="s">
        <v>489</v>
      </c>
      <c r="Z15" s="12"/>
      <c r="AA15" s="12"/>
      <c r="AB15" s="12"/>
      <c r="AC15" s="12"/>
      <c r="AE15" s="301"/>
      <c r="AG15" s="302"/>
      <c r="AK15" s="486"/>
      <c r="AL15" s="434"/>
    </row>
    <row r="16" spans="2:38" s="1" customFormat="1" ht="30" customHeight="1" x14ac:dyDescent="0.15">
      <c r="B16" s="818"/>
      <c r="C16" s="819"/>
      <c r="D16" s="819"/>
      <c r="E16" s="819"/>
      <c r="F16" s="1160"/>
      <c r="H16" s="303" t="s">
        <v>490</v>
      </c>
      <c r="I16" s="1161" t="s">
        <v>509</v>
      </c>
      <c r="J16" s="1162"/>
      <c r="K16" s="1162"/>
      <c r="L16" s="1162"/>
      <c r="M16" s="1162"/>
      <c r="N16" s="1162"/>
      <c r="O16" s="1162"/>
      <c r="P16" s="1162"/>
      <c r="Q16" s="1162"/>
      <c r="R16" s="1162"/>
      <c r="S16" s="1162"/>
      <c r="T16" s="1162"/>
      <c r="U16" s="1162"/>
      <c r="V16" s="1163"/>
      <c r="W16" s="792"/>
      <c r="X16" s="793"/>
      <c r="Y16" s="96" t="s">
        <v>489</v>
      </c>
      <c r="Z16" s="1" t="s">
        <v>473</v>
      </c>
      <c r="AA16" s="1164" t="s">
        <v>492</v>
      </c>
      <c r="AB16" s="1164"/>
      <c r="AC16" s="1164"/>
      <c r="AE16" s="606" t="s">
        <v>782</v>
      </c>
      <c r="AF16" s="569" t="s">
        <v>898</v>
      </c>
      <c r="AG16" s="607" t="s">
        <v>782</v>
      </c>
      <c r="AK16" s="486"/>
      <c r="AL16" s="434"/>
    </row>
    <row r="17" spans="2:38" s="1" customFormat="1" ht="30" customHeight="1" x14ac:dyDescent="0.15">
      <c r="B17" s="818"/>
      <c r="C17" s="819"/>
      <c r="D17" s="819"/>
      <c r="E17" s="819"/>
      <c r="F17" s="1160"/>
      <c r="H17" s="303" t="s">
        <v>494</v>
      </c>
      <c r="I17" s="1161" t="s">
        <v>510</v>
      </c>
      <c r="J17" s="1162"/>
      <c r="K17" s="1162"/>
      <c r="L17" s="1162"/>
      <c r="M17" s="1162"/>
      <c r="N17" s="1162"/>
      <c r="O17" s="1162"/>
      <c r="P17" s="1162"/>
      <c r="Q17" s="1162"/>
      <c r="R17" s="1162"/>
      <c r="S17" s="1162"/>
      <c r="T17" s="1162"/>
      <c r="U17" s="1162"/>
      <c r="V17" s="1163"/>
      <c r="W17" s="792"/>
      <c r="X17" s="793"/>
      <c r="Y17" s="96" t="s">
        <v>489</v>
      </c>
      <c r="Z17" s="1" t="s">
        <v>473</v>
      </c>
      <c r="AA17" s="1164" t="s">
        <v>496</v>
      </c>
      <c r="AB17" s="1164"/>
      <c r="AC17" s="1164"/>
      <c r="AE17" s="606" t="s">
        <v>782</v>
      </c>
      <c r="AF17" s="569" t="s">
        <v>898</v>
      </c>
      <c r="AG17" s="607" t="s">
        <v>782</v>
      </c>
      <c r="AK17" s="486"/>
      <c r="AL17" s="434"/>
    </row>
    <row r="18" spans="2:38" s="1" customFormat="1" ht="30" customHeight="1" x14ac:dyDescent="0.15">
      <c r="B18" s="97"/>
      <c r="C18" s="21"/>
      <c r="D18" s="21"/>
      <c r="E18" s="21"/>
      <c r="F18" s="98"/>
      <c r="H18" s="303" t="s">
        <v>497</v>
      </c>
      <c r="I18" s="1161" t="s">
        <v>498</v>
      </c>
      <c r="J18" s="1162"/>
      <c r="K18" s="1162"/>
      <c r="L18" s="1162"/>
      <c r="M18" s="1162"/>
      <c r="N18" s="1162"/>
      <c r="O18" s="1162"/>
      <c r="P18" s="1162"/>
      <c r="Q18" s="1162"/>
      <c r="R18" s="1162"/>
      <c r="S18" s="1162"/>
      <c r="T18" s="1162"/>
      <c r="U18" s="1162"/>
      <c r="V18" s="1163"/>
      <c r="W18" s="792"/>
      <c r="X18" s="793"/>
      <c r="Y18" s="96" t="s">
        <v>489</v>
      </c>
      <c r="AA18" s="304"/>
      <c r="AB18" s="304"/>
      <c r="AC18" s="304"/>
      <c r="AE18" s="305"/>
      <c r="AF18" s="310"/>
      <c r="AG18" s="306"/>
      <c r="AK18" s="486"/>
      <c r="AL18" s="434"/>
    </row>
    <row r="19" spans="2:38" s="1" customFormat="1" ht="40.5" customHeight="1" x14ac:dyDescent="0.15">
      <c r="B19" s="307"/>
      <c r="C19" s="308"/>
      <c r="D19" s="308"/>
      <c r="E19" s="308"/>
      <c r="F19" s="309"/>
      <c r="H19" s="303" t="s">
        <v>499</v>
      </c>
      <c r="I19" s="1161" t="s">
        <v>511</v>
      </c>
      <c r="J19" s="1162"/>
      <c r="K19" s="1162"/>
      <c r="L19" s="1162"/>
      <c r="M19" s="1162"/>
      <c r="N19" s="1162"/>
      <c r="O19" s="1162"/>
      <c r="P19" s="1162"/>
      <c r="Q19" s="1162"/>
      <c r="R19" s="1162"/>
      <c r="S19" s="1162"/>
      <c r="T19" s="1162"/>
      <c r="U19" s="1162"/>
      <c r="V19" s="1163"/>
      <c r="W19" s="792"/>
      <c r="X19" s="793"/>
      <c r="Y19" s="96" t="s">
        <v>489</v>
      </c>
      <c r="Z19" s="1" t="s">
        <v>473</v>
      </c>
      <c r="AA19" s="840" t="s">
        <v>902</v>
      </c>
      <c r="AB19" s="840"/>
      <c r="AC19" s="840"/>
      <c r="AE19" s="606" t="s">
        <v>782</v>
      </c>
      <c r="AF19" s="569" t="s">
        <v>898</v>
      </c>
      <c r="AG19" s="607" t="s">
        <v>782</v>
      </c>
      <c r="AK19" s="486"/>
      <c r="AL19" s="434"/>
    </row>
    <row r="20" spans="2:38" s="1" customFormat="1" ht="12" customHeight="1" x14ac:dyDescent="0.15">
      <c r="B20" s="307"/>
      <c r="C20" s="308"/>
      <c r="D20" s="308"/>
      <c r="E20" s="308"/>
      <c r="F20" s="309"/>
      <c r="H20" s="310"/>
      <c r="I20" s="311"/>
      <c r="J20" s="311"/>
      <c r="K20" s="311"/>
      <c r="L20" s="311"/>
      <c r="M20" s="311"/>
      <c r="N20" s="311"/>
      <c r="O20" s="311"/>
      <c r="P20" s="311"/>
      <c r="Q20" s="311"/>
      <c r="R20" s="311"/>
      <c r="S20" s="311"/>
      <c r="T20" s="311"/>
      <c r="U20" s="311"/>
      <c r="V20" s="311"/>
      <c r="Y20" s="12"/>
      <c r="AA20" s="304"/>
      <c r="AB20" s="304"/>
      <c r="AC20" s="304"/>
      <c r="AE20" s="305"/>
      <c r="AF20" s="310"/>
      <c r="AG20" s="306"/>
      <c r="AK20" s="486"/>
      <c r="AL20" s="434"/>
    </row>
    <row r="21" spans="2:38" s="1" customFormat="1" x14ac:dyDescent="0.15">
      <c r="B21" s="307"/>
      <c r="C21" s="308"/>
      <c r="D21" s="308"/>
      <c r="E21" s="308"/>
      <c r="F21" s="309"/>
      <c r="H21" s="312" t="s">
        <v>501</v>
      </c>
      <c r="I21" s="311"/>
      <c r="J21" s="311"/>
      <c r="K21" s="311"/>
      <c r="L21" s="311"/>
      <c r="M21" s="311"/>
      <c r="N21" s="311"/>
      <c r="O21" s="311"/>
      <c r="P21" s="311"/>
      <c r="Q21" s="311"/>
      <c r="R21" s="311"/>
      <c r="S21" s="311"/>
      <c r="T21" s="311"/>
      <c r="U21" s="311"/>
      <c r="V21" s="311"/>
      <c r="Y21" s="12"/>
      <c r="AA21" s="304"/>
      <c r="AB21" s="304"/>
      <c r="AC21" s="304"/>
      <c r="AE21" s="305"/>
      <c r="AF21" s="310"/>
      <c r="AG21" s="306"/>
      <c r="AK21" s="486"/>
      <c r="AL21" s="434"/>
    </row>
    <row r="22" spans="2:38" s="1" customFormat="1" ht="47.25" customHeight="1" x14ac:dyDescent="0.15">
      <c r="B22" s="301"/>
      <c r="G22" s="301"/>
      <c r="H22" s="1165" t="s">
        <v>502</v>
      </c>
      <c r="I22" s="1166"/>
      <c r="J22" s="1166"/>
      <c r="K22" s="1166"/>
      <c r="L22" s="1167"/>
      <c r="M22" s="313" t="s">
        <v>503</v>
      </c>
      <c r="N22" s="314"/>
      <c r="O22" s="314"/>
      <c r="P22" s="1168"/>
      <c r="Q22" s="1168"/>
      <c r="R22" s="1168"/>
      <c r="S22" s="1168"/>
      <c r="T22" s="1168"/>
      <c r="U22" s="1168"/>
      <c r="V22" s="1168"/>
      <c r="W22" s="1168"/>
      <c r="X22" s="1168"/>
      <c r="Y22" s="96" t="s">
        <v>489</v>
      </c>
      <c r="Z22" s="1" t="s">
        <v>473</v>
      </c>
      <c r="AA22" s="840" t="s">
        <v>512</v>
      </c>
      <c r="AB22" s="840"/>
      <c r="AC22" s="840"/>
      <c r="AD22" s="302"/>
      <c r="AE22" s="606" t="s">
        <v>782</v>
      </c>
      <c r="AF22" s="569" t="s">
        <v>898</v>
      </c>
      <c r="AG22" s="607" t="s">
        <v>782</v>
      </c>
      <c r="AK22" s="486"/>
      <c r="AL22" s="434"/>
    </row>
    <row r="23" spans="2:38" s="1" customFormat="1" ht="18.75" customHeight="1" x14ac:dyDescent="0.15">
      <c r="B23" s="516"/>
      <c r="C23" s="517"/>
      <c r="D23" s="517"/>
      <c r="E23" s="517"/>
      <c r="F23" s="517"/>
      <c r="G23" s="315"/>
      <c r="H23" s="316"/>
      <c r="I23" s="316"/>
      <c r="J23" s="316"/>
      <c r="K23" s="316"/>
      <c r="L23" s="316"/>
      <c r="M23" s="313"/>
      <c r="N23" s="314"/>
      <c r="O23" s="314"/>
      <c r="P23" s="314"/>
      <c r="Q23" s="314"/>
      <c r="R23" s="314"/>
      <c r="S23" s="314"/>
      <c r="T23" s="314"/>
      <c r="U23" s="314"/>
      <c r="V23" s="314"/>
      <c r="W23" s="10"/>
      <c r="X23" s="10"/>
      <c r="Y23" s="95"/>
      <c r="Z23" s="8"/>
      <c r="AA23" s="317"/>
      <c r="AB23" s="317"/>
      <c r="AC23" s="317"/>
      <c r="AD23" s="318"/>
      <c r="AE23" s="319"/>
      <c r="AF23" s="319"/>
      <c r="AG23" s="320"/>
      <c r="AK23" s="486"/>
      <c r="AL23" s="434"/>
    </row>
    <row r="24" spans="2:38" s="1" customFormat="1" ht="10.5" customHeight="1" x14ac:dyDescent="0.15">
      <c r="B24" s="514"/>
      <c r="C24" s="508"/>
      <c r="D24" s="508"/>
      <c r="E24" s="508"/>
      <c r="F24" s="515"/>
      <c r="G24" s="7"/>
      <c r="H24" s="321"/>
      <c r="I24" s="321"/>
      <c r="J24" s="321"/>
      <c r="K24" s="321"/>
      <c r="L24" s="321"/>
      <c r="M24" s="322"/>
      <c r="N24" s="323"/>
      <c r="O24" s="323"/>
      <c r="P24" s="323"/>
      <c r="Q24" s="323"/>
      <c r="R24" s="323"/>
      <c r="S24" s="323"/>
      <c r="T24" s="323"/>
      <c r="U24" s="323"/>
      <c r="V24" s="323"/>
      <c r="W24" s="7"/>
      <c r="X24" s="7"/>
      <c r="Y24" s="100"/>
      <c r="Z24" s="7"/>
      <c r="AA24" s="324"/>
      <c r="AB24" s="324"/>
      <c r="AC24" s="324"/>
      <c r="AD24" s="7"/>
      <c r="AE24" s="325"/>
      <c r="AF24" s="321"/>
      <c r="AG24" s="326"/>
      <c r="AK24" s="486"/>
      <c r="AL24" s="434"/>
    </row>
    <row r="25" spans="2:38" s="1" customFormat="1" ht="18.75" customHeight="1" x14ac:dyDescent="0.15">
      <c r="B25" s="97"/>
      <c r="C25" s="21"/>
      <c r="D25" s="21"/>
      <c r="E25" s="21"/>
      <c r="F25" s="98"/>
      <c r="H25" s="312" t="s">
        <v>513</v>
      </c>
      <c r="I25" s="310"/>
      <c r="J25" s="310"/>
      <c r="K25" s="310"/>
      <c r="L25" s="310"/>
      <c r="M25" s="327"/>
      <c r="N25" s="328"/>
      <c r="O25" s="328"/>
      <c r="P25" s="328"/>
      <c r="Q25" s="328"/>
      <c r="R25" s="328"/>
      <c r="S25" s="328"/>
      <c r="T25" s="328"/>
      <c r="U25" s="328"/>
      <c r="V25" s="328"/>
      <c r="Y25" s="12"/>
      <c r="AA25" s="304"/>
      <c r="AB25" s="304"/>
      <c r="AC25" s="304"/>
      <c r="AE25" s="603" t="s">
        <v>897</v>
      </c>
      <c r="AF25" s="604" t="s">
        <v>898</v>
      </c>
      <c r="AG25" s="605" t="s">
        <v>899</v>
      </c>
      <c r="AK25" s="486"/>
      <c r="AL25" s="434"/>
    </row>
    <row r="26" spans="2:38" s="1" customFormat="1" ht="18.75" customHeight="1" x14ac:dyDescent="0.15">
      <c r="B26" s="818" t="s">
        <v>514</v>
      </c>
      <c r="C26" s="819"/>
      <c r="D26" s="819"/>
      <c r="E26" s="819"/>
      <c r="F26" s="1160"/>
      <c r="H26" s="312" t="s">
        <v>515</v>
      </c>
      <c r="I26" s="310"/>
      <c r="J26" s="310"/>
      <c r="K26" s="310"/>
      <c r="L26" s="310"/>
      <c r="M26" s="327"/>
      <c r="N26" s="328"/>
      <c r="O26" s="328"/>
      <c r="P26" s="328"/>
      <c r="Q26" s="328"/>
      <c r="R26" s="328"/>
      <c r="S26" s="328"/>
      <c r="T26" s="328"/>
      <c r="U26" s="328"/>
      <c r="V26" s="328"/>
      <c r="Y26" s="12"/>
      <c r="AA26" s="304"/>
      <c r="AB26" s="304"/>
      <c r="AC26" s="304"/>
      <c r="AE26" s="611"/>
      <c r="AF26" s="327"/>
      <c r="AG26" s="612"/>
      <c r="AK26" s="486"/>
      <c r="AL26" s="434"/>
    </row>
    <row r="27" spans="2:38" s="1" customFormat="1" ht="18.75" customHeight="1" x14ac:dyDescent="0.15">
      <c r="B27" s="818"/>
      <c r="C27" s="819"/>
      <c r="D27" s="819"/>
      <c r="E27" s="819"/>
      <c r="F27" s="1160"/>
      <c r="H27" s="312" t="s">
        <v>516</v>
      </c>
      <c r="I27" s="310"/>
      <c r="J27" s="310"/>
      <c r="K27" s="310"/>
      <c r="L27" s="310"/>
      <c r="M27" s="327"/>
      <c r="N27" s="328"/>
      <c r="O27" s="328"/>
      <c r="P27" s="328"/>
      <c r="Q27" s="328"/>
      <c r="R27" s="328"/>
      <c r="S27" s="328"/>
      <c r="T27" s="328"/>
      <c r="U27" s="328"/>
      <c r="V27" s="328"/>
      <c r="Y27" s="12"/>
      <c r="AA27" s="304"/>
      <c r="AB27" s="304"/>
      <c r="AC27" s="304"/>
      <c r="AE27" s="606" t="s">
        <v>782</v>
      </c>
      <c r="AF27" s="569" t="s">
        <v>898</v>
      </c>
      <c r="AG27" s="607" t="s">
        <v>782</v>
      </c>
      <c r="AK27" s="486"/>
      <c r="AL27" s="434"/>
    </row>
    <row r="28" spans="2:38" s="1" customFormat="1" ht="18.75" customHeight="1" x14ac:dyDescent="0.15">
      <c r="B28" s="818"/>
      <c r="C28" s="819"/>
      <c r="D28" s="819"/>
      <c r="E28" s="819"/>
      <c r="F28" s="1160"/>
      <c r="H28" s="312" t="s">
        <v>517</v>
      </c>
      <c r="I28" s="310"/>
      <c r="J28" s="310"/>
      <c r="K28" s="310"/>
      <c r="L28" s="310"/>
      <c r="M28" s="327"/>
      <c r="N28" s="328"/>
      <c r="O28" s="328"/>
      <c r="P28" s="328"/>
      <c r="Q28" s="328"/>
      <c r="R28" s="328"/>
      <c r="S28" s="328"/>
      <c r="T28" s="328"/>
      <c r="U28" s="328"/>
      <c r="V28" s="328"/>
      <c r="Y28" s="12"/>
      <c r="AA28" s="304"/>
      <c r="AB28" s="304"/>
      <c r="AC28" s="304"/>
      <c r="AE28" s="606" t="s">
        <v>782</v>
      </c>
      <c r="AF28" s="569" t="s">
        <v>898</v>
      </c>
      <c r="AG28" s="607" t="s">
        <v>782</v>
      </c>
      <c r="AK28" s="486"/>
      <c r="AL28" s="434"/>
    </row>
    <row r="29" spans="2:38" s="1" customFormat="1" ht="18.75" customHeight="1" x14ac:dyDescent="0.15">
      <c r="B29" s="818"/>
      <c r="C29" s="819"/>
      <c r="D29" s="819"/>
      <c r="E29" s="819"/>
      <c r="F29" s="1160"/>
      <c r="H29" s="312" t="s">
        <v>518</v>
      </c>
      <c r="I29" s="310"/>
      <c r="J29" s="310"/>
      <c r="K29" s="310"/>
      <c r="L29" s="310"/>
      <c r="M29" s="327"/>
      <c r="N29" s="328"/>
      <c r="O29" s="328"/>
      <c r="P29" s="328"/>
      <c r="Q29" s="328"/>
      <c r="R29" s="328"/>
      <c r="S29" s="328"/>
      <c r="T29" s="328"/>
      <c r="U29" s="328"/>
      <c r="V29" s="328"/>
      <c r="Y29" s="12"/>
      <c r="AA29" s="304"/>
      <c r="AB29" s="304"/>
      <c r="AC29" s="304"/>
      <c r="AE29" s="606" t="s">
        <v>782</v>
      </c>
      <c r="AF29" s="569" t="s">
        <v>898</v>
      </c>
      <c r="AG29" s="607" t="s">
        <v>782</v>
      </c>
      <c r="AK29" s="486"/>
      <c r="AL29" s="434"/>
    </row>
    <row r="30" spans="2:38" s="1" customFormat="1" ht="18.75" customHeight="1" x14ac:dyDescent="0.15">
      <c r="B30" s="818"/>
      <c r="C30" s="819"/>
      <c r="D30" s="819"/>
      <c r="E30" s="819"/>
      <c r="F30" s="1160"/>
      <c r="H30" s="312" t="s">
        <v>519</v>
      </c>
      <c r="I30" s="310"/>
      <c r="J30" s="310"/>
      <c r="K30" s="310"/>
      <c r="L30" s="310"/>
      <c r="M30" s="327"/>
      <c r="N30" s="328"/>
      <c r="O30" s="328"/>
      <c r="P30" s="328"/>
      <c r="Q30" s="328"/>
      <c r="R30" s="328"/>
      <c r="S30" s="328"/>
      <c r="T30" s="328"/>
      <c r="U30" s="328"/>
      <c r="V30" s="328"/>
      <c r="Y30" s="12"/>
      <c r="AA30" s="304"/>
      <c r="AB30" s="304"/>
      <c r="AC30" s="304"/>
      <c r="AE30" s="606" t="s">
        <v>782</v>
      </c>
      <c r="AF30" s="569" t="s">
        <v>898</v>
      </c>
      <c r="AG30" s="607" t="s">
        <v>782</v>
      </c>
      <c r="AK30" s="486"/>
      <c r="AL30" s="434"/>
    </row>
    <row r="31" spans="2:38" s="1" customFormat="1" ht="18.75" customHeight="1" x14ac:dyDescent="0.15">
      <c r="B31" s="818"/>
      <c r="C31" s="819"/>
      <c r="D31" s="819"/>
      <c r="E31" s="819"/>
      <c r="F31" s="1160"/>
      <c r="H31" s="312" t="s">
        <v>520</v>
      </c>
      <c r="I31" s="310"/>
      <c r="J31" s="310"/>
      <c r="K31" s="310"/>
      <c r="L31" s="310"/>
      <c r="M31" s="327"/>
      <c r="N31" s="328"/>
      <c r="O31" s="328"/>
      <c r="P31" s="328"/>
      <c r="Q31" s="328"/>
      <c r="R31" s="328"/>
      <c r="S31" s="328"/>
      <c r="T31" s="328"/>
      <c r="U31" s="328"/>
      <c r="V31" s="328"/>
      <c r="W31" s="328"/>
      <c r="Z31" s="12"/>
      <c r="AB31" s="304"/>
      <c r="AC31" s="304"/>
      <c r="AD31" s="310"/>
      <c r="AE31" s="305"/>
      <c r="AF31" s="310"/>
      <c r="AG31" s="302"/>
      <c r="AK31" s="486"/>
      <c r="AL31" s="434"/>
    </row>
    <row r="32" spans="2:38" s="1" customFormat="1" ht="18.75" customHeight="1" x14ac:dyDescent="0.15">
      <c r="B32" s="818"/>
      <c r="C32" s="819"/>
      <c r="D32" s="819"/>
      <c r="E32" s="819"/>
      <c r="F32" s="1160"/>
      <c r="H32" s="312"/>
      <c r="I32" s="1170" t="s">
        <v>521</v>
      </c>
      <c r="J32" s="1170"/>
      <c r="K32" s="1170"/>
      <c r="L32" s="1170"/>
      <c r="M32" s="1170"/>
      <c r="N32" s="1171"/>
      <c r="O32" s="870"/>
      <c r="P32" s="870"/>
      <c r="Q32" s="870"/>
      <c r="R32" s="870"/>
      <c r="S32" s="870"/>
      <c r="T32" s="870"/>
      <c r="U32" s="870"/>
      <c r="V32" s="870"/>
      <c r="W32" s="870"/>
      <c r="X32" s="870"/>
      <c r="Y32" s="870"/>
      <c r="Z32" s="870"/>
      <c r="AA32" s="870"/>
      <c r="AB32" s="871"/>
      <c r="AC32" s="329"/>
      <c r="AD32" s="310"/>
      <c r="AE32" s="305"/>
      <c r="AF32" s="310"/>
      <c r="AG32" s="302"/>
      <c r="AK32" s="486"/>
      <c r="AL32" s="434"/>
    </row>
    <row r="33" spans="1:38" s="1" customFormat="1" ht="18.75" customHeight="1" x14ac:dyDescent="0.15">
      <c r="B33" s="818"/>
      <c r="C33" s="819"/>
      <c r="D33" s="819"/>
      <c r="E33" s="819"/>
      <c r="F33" s="1160"/>
      <c r="H33" s="312"/>
      <c r="I33" s="1170" t="s">
        <v>522</v>
      </c>
      <c r="J33" s="1170"/>
      <c r="K33" s="1170"/>
      <c r="L33" s="1170"/>
      <c r="M33" s="1170"/>
      <c r="N33" s="1171"/>
      <c r="O33" s="870"/>
      <c r="P33" s="870"/>
      <c r="Q33" s="870"/>
      <c r="R33" s="870"/>
      <c r="S33" s="870"/>
      <c r="T33" s="870"/>
      <c r="U33" s="870"/>
      <c r="V33" s="870"/>
      <c r="W33" s="870"/>
      <c r="X33" s="870"/>
      <c r="Y33" s="870"/>
      <c r="Z33" s="870"/>
      <c r="AA33" s="870"/>
      <c r="AB33" s="871"/>
      <c r="AC33" s="329"/>
      <c r="AD33" s="310"/>
      <c r="AE33" s="305"/>
      <c r="AF33" s="310"/>
      <c r="AG33" s="302"/>
      <c r="AK33" s="486"/>
      <c r="AL33" s="434"/>
    </row>
    <row r="34" spans="1:38" s="1" customFormat="1" ht="18.75" customHeight="1" x14ac:dyDescent="0.15">
      <c r="B34" s="818"/>
      <c r="C34" s="819"/>
      <c r="D34" s="819"/>
      <c r="E34" s="819"/>
      <c r="F34" s="1160"/>
      <c r="H34" s="312"/>
      <c r="I34" s="1170" t="s">
        <v>523</v>
      </c>
      <c r="J34" s="1170"/>
      <c r="K34" s="1170"/>
      <c r="L34" s="1170"/>
      <c r="M34" s="1170"/>
      <c r="N34" s="1171"/>
      <c r="O34" s="870"/>
      <c r="P34" s="870"/>
      <c r="Q34" s="870"/>
      <c r="R34" s="870"/>
      <c r="S34" s="870"/>
      <c r="T34" s="870"/>
      <c r="U34" s="870"/>
      <c r="V34" s="870"/>
      <c r="W34" s="870"/>
      <c r="X34" s="870"/>
      <c r="Y34" s="870"/>
      <c r="Z34" s="870"/>
      <c r="AA34" s="870"/>
      <c r="AB34" s="871"/>
      <c r="AC34" s="329"/>
      <c r="AD34" s="310"/>
      <c r="AE34" s="305"/>
      <c r="AF34" s="310"/>
      <c r="AG34" s="302"/>
      <c r="AK34" s="486"/>
      <c r="AL34" s="477"/>
    </row>
    <row r="35" spans="1:38" s="1" customFormat="1" ht="33.75" customHeight="1" x14ac:dyDescent="0.15">
      <c r="B35" s="818"/>
      <c r="C35" s="819"/>
      <c r="D35" s="819"/>
      <c r="E35" s="819"/>
      <c r="F35" s="1160"/>
      <c r="H35" s="1172" t="s">
        <v>524</v>
      </c>
      <c r="I35" s="1172"/>
      <c r="J35" s="1172"/>
      <c r="K35" s="1172"/>
      <c r="L35" s="1172"/>
      <c r="M35" s="1172"/>
      <c r="N35" s="1172"/>
      <c r="O35" s="1172"/>
      <c r="P35" s="1172"/>
      <c r="Q35" s="1172"/>
      <c r="R35" s="1172"/>
      <c r="S35" s="1172"/>
      <c r="T35" s="1172"/>
      <c r="U35" s="1172"/>
      <c r="V35" s="1172"/>
      <c r="W35" s="1172"/>
      <c r="X35" s="1172"/>
      <c r="Y35" s="1172"/>
      <c r="Z35" s="1172"/>
      <c r="AA35" s="1172"/>
      <c r="AB35" s="1172"/>
      <c r="AC35" s="1172"/>
      <c r="AE35" s="305"/>
      <c r="AF35" s="310"/>
      <c r="AG35" s="306"/>
      <c r="AK35" s="486"/>
      <c r="AL35" s="477"/>
    </row>
    <row r="36" spans="1:38" s="1" customFormat="1" ht="36" customHeight="1" x14ac:dyDescent="0.15">
      <c r="B36" s="818"/>
      <c r="C36" s="819"/>
      <c r="D36" s="819"/>
      <c r="E36" s="819"/>
      <c r="F36" s="1160"/>
      <c r="H36" s="840" t="s">
        <v>904</v>
      </c>
      <c r="I36" s="840"/>
      <c r="J36" s="840"/>
      <c r="K36" s="840"/>
      <c r="L36" s="840"/>
      <c r="M36" s="840"/>
      <c r="N36" s="840"/>
      <c r="O36" s="840"/>
      <c r="P36" s="840"/>
      <c r="Q36" s="840"/>
      <c r="R36" s="840"/>
      <c r="S36" s="840"/>
      <c r="T36" s="840"/>
      <c r="U36" s="840"/>
      <c r="V36" s="840"/>
      <c r="W36" s="840"/>
      <c r="X36" s="840"/>
      <c r="Y36" s="840"/>
      <c r="Z36" s="840"/>
      <c r="AA36" s="840"/>
      <c r="AB36" s="840"/>
      <c r="AC36" s="840"/>
      <c r="AD36" s="1173"/>
      <c r="AE36" s="606" t="s">
        <v>782</v>
      </c>
      <c r="AF36" s="569" t="s">
        <v>898</v>
      </c>
      <c r="AG36" s="607" t="s">
        <v>782</v>
      </c>
      <c r="AK36" s="486"/>
      <c r="AL36" s="477"/>
    </row>
    <row r="37" spans="1:38" s="1" customFormat="1" ht="18.75" customHeight="1" x14ac:dyDescent="0.15">
      <c r="B37" s="818"/>
      <c r="C37" s="819"/>
      <c r="D37" s="819"/>
      <c r="E37" s="819"/>
      <c r="F37" s="1160"/>
      <c r="H37" s="312" t="s">
        <v>525</v>
      </c>
      <c r="I37" s="304"/>
      <c r="J37" s="304"/>
      <c r="K37" s="304"/>
      <c r="L37" s="304"/>
      <c r="M37" s="304"/>
      <c r="N37" s="304"/>
      <c r="O37" s="304"/>
      <c r="P37" s="304"/>
      <c r="Q37" s="304"/>
      <c r="R37" s="304"/>
      <c r="S37" s="304"/>
      <c r="T37" s="304"/>
      <c r="U37" s="304"/>
      <c r="V37" s="304"/>
      <c r="W37" s="304"/>
      <c r="X37" s="304"/>
      <c r="Y37" s="304"/>
      <c r="Z37" s="304"/>
      <c r="AA37" s="304"/>
      <c r="AB37" s="304"/>
      <c r="AC37" s="304"/>
      <c r="AE37" s="606" t="s">
        <v>782</v>
      </c>
      <c r="AF37" s="569" t="s">
        <v>898</v>
      </c>
      <c r="AG37" s="607" t="s">
        <v>782</v>
      </c>
      <c r="AK37" s="486"/>
      <c r="AL37" s="477"/>
    </row>
    <row r="38" spans="1:38" s="1" customFormat="1" ht="18.75" customHeight="1" x14ac:dyDescent="0.15">
      <c r="A38" s="302"/>
      <c r="B38" s="814"/>
      <c r="C38" s="814"/>
      <c r="D38" s="814"/>
      <c r="E38" s="814"/>
      <c r="F38" s="1169"/>
      <c r="G38" s="301"/>
      <c r="H38" s="312" t="s">
        <v>526</v>
      </c>
      <c r="I38" s="310"/>
      <c r="J38" s="310"/>
      <c r="K38" s="310"/>
      <c r="L38" s="310"/>
      <c r="M38" s="327"/>
      <c r="N38" s="328"/>
      <c r="O38" s="328"/>
      <c r="P38" s="328"/>
      <c r="Q38" s="328"/>
      <c r="R38" s="328"/>
      <c r="S38" s="328"/>
      <c r="T38" s="328"/>
      <c r="U38" s="328"/>
      <c r="V38" s="328"/>
      <c r="Y38" s="12"/>
      <c r="AA38" s="304"/>
      <c r="AB38" s="304"/>
      <c r="AC38" s="304"/>
      <c r="AE38" s="606" t="s">
        <v>782</v>
      </c>
      <c r="AF38" s="569" t="s">
        <v>898</v>
      </c>
      <c r="AG38" s="607" t="s">
        <v>782</v>
      </c>
      <c r="AK38" s="486"/>
      <c r="AL38" s="477"/>
    </row>
    <row r="39" spans="1:38" s="1" customFormat="1" ht="18.75" customHeight="1" x14ac:dyDescent="0.15">
      <c r="B39" s="818"/>
      <c r="C39" s="808"/>
      <c r="D39" s="819"/>
      <c r="E39" s="819"/>
      <c r="F39" s="1160"/>
      <c r="H39" s="312" t="s">
        <v>527</v>
      </c>
      <c r="I39" s="310"/>
      <c r="J39" s="310"/>
      <c r="K39" s="310"/>
      <c r="L39" s="310"/>
      <c r="M39" s="327"/>
      <c r="N39" s="328"/>
      <c r="O39" s="328"/>
      <c r="P39" s="328"/>
      <c r="Q39" s="328"/>
      <c r="R39" s="328"/>
      <c r="S39" s="328"/>
      <c r="T39" s="328"/>
      <c r="U39" s="328"/>
      <c r="V39" s="328"/>
      <c r="Y39" s="12"/>
      <c r="AA39" s="304"/>
      <c r="AB39" s="304"/>
      <c r="AC39" s="304"/>
      <c r="AE39" s="606" t="s">
        <v>782</v>
      </c>
      <c r="AF39" s="569" t="s">
        <v>898</v>
      </c>
      <c r="AG39" s="607" t="s">
        <v>782</v>
      </c>
      <c r="AK39" s="486"/>
      <c r="AL39" s="477"/>
    </row>
    <row r="40" spans="1:38" s="1" customFormat="1" ht="18.75" customHeight="1" x14ac:dyDescent="0.15">
      <c r="B40" s="97"/>
      <c r="C40" s="21"/>
      <c r="D40" s="21"/>
      <c r="E40" s="21"/>
      <c r="F40" s="98"/>
      <c r="H40" s="312" t="s">
        <v>528</v>
      </c>
      <c r="I40" s="310"/>
      <c r="J40" s="310"/>
      <c r="K40" s="310"/>
      <c r="L40" s="310"/>
      <c r="M40" s="327"/>
      <c r="N40" s="328"/>
      <c r="O40" s="328"/>
      <c r="P40" s="328"/>
      <c r="Q40" s="328"/>
      <c r="R40" s="328"/>
      <c r="S40" s="328"/>
      <c r="T40" s="328"/>
      <c r="U40" s="328"/>
      <c r="V40" s="328"/>
      <c r="Y40" s="12"/>
      <c r="AA40" s="304"/>
      <c r="AB40" s="304"/>
      <c r="AC40" s="304"/>
      <c r="AE40" s="606" t="s">
        <v>782</v>
      </c>
      <c r="AF40" s="569" t="s">
        <v>898</v>
      </c>
      <c r="AG40" s="607" t="s">
        <v>782</v>
      </c>
      <c r="AK40" s="486"/>
      <c r="AL40" s="477"/>
    </row>
    <row r="41" spans="1:38" s="1" customFormat="1" ht="18.75" customHeight="1" x14ac:dyDescent="0.15">
      <c r="B41" s="97"/>
      <c r="C41" s="21"/>
      <c r="D41" s="21"/>
      <c r="E41" s="21"/>
      <c r="F41" s="98"/>
      <c r="H41" s="312" t="s">
        <v>529</v>
      </c>
      <c r="I41" s="310"/>
      <c r="J41" s="310"/>
      <c r="K41" s="310"/>
      <c r="L41" s="310"/>
      <c r="M41" s="327"/>
      <c r="N41" s="328"/>
      <c r="O41" s="328"/>
      <c r="P41" s="328"/>
      <c r="Q41" s="328"/>
      <c r="R41" s="328"/>
      <c r="S41" s="328"/>
      <c r="T41" s="328"/>
      <c r="U41" s="328"/>
      <c r="V41" s="328"/>
      <c r="Y41" s="12"/>
      <c r="AA41" s="304"/>
      <c r="AB41" s="304"/>
      <c r="AC41" s="304"/>
      <c r="AE41" s="606" t="s">
        <v>782</v>
      </c>
      <c r="AF41" s="569" t="s">
        <v>898</v>
      </c>
      <c r="AG41" s="607" t="s">
        <v>782</v>
      </c>
      <c r="AK41" s="486"/>
      <c r="AL41" s="477"/>
    </row>
    <row r="42" spans="1:38" s="1" customFormat="1" ht="18.75" customHeight="1" x14ac:dyDescent="0.15">
      <c r="B42" s="516"/>
      <c r="C42" s="517"/>
      <c r="D42" s="517"/>
      <c r="E42" s="517"/>
      <c r="F42" s="518"/>
      <c r="G42" s="8"/>
      <c r="H42" s="330"/>
      <c r="I42" s="319"/>
      <c r="J42" s="319"/>
      <c r="K42" s="319"/>
      <c r="L42" s="319"/>
      <c r="M42" s="331"/>
      <c r="N42" s="332"/>
      <c r="O42" s="332"/>
      <c r="P42" s="332"/>
      <c r="Q42" s="332"/>
      <c r="R42" s="332"/>
      <c r="S42" s="332"/>
      <c r="T42" s="332"/>
      <c r="U42" s="332"/>
      <c r="V42" s="332"/>
      <c r="W42" s="8"/>
      <c r="X42" s="8"/>
      <c r="Y42" s="101"/>
      <c r="Z42" s="8"/>
      <c r="AA42" s="317"/>
      <c r="AB42" s="317"/>
      <c r="AC42" s="317"/>
      <c r="AD42" s="8"/>
      <c r="AE42" s="333"/>
      <c r="AF42" s="319"/>
      <c r="AG42" s="320"/>
      <c r="AK42" s="486"/>
      <c r="AL42" s="477"/>
    </row>
    <row r="43" spans="1:38" s="1" customFormat="1" ht="33" customHeight="1" x14ac:dyDescent="0.15">
      <c r="B43" s="819" t="s">
        <v>530</v>
      </c>
      <c r="C43" s="819"/>
      <c r="D43" s="819"/>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19"/>
      <c r="AF43" s="21"/>
      <c r="AK43" s="486"/>
      <c r="AL43" s="477"/>
    </row>
    <row r="44" spans="1:38" s="1" customFormat="1" ht="47.25" customHeight="1" x14ac:dyDescent="0.15">
      <c r="B44" s="819" t="s">
        <v>531</v>
      </c>
      <c r="C44" s="819"/>
      <c r="D44" s="819"/>
      <c r="E44" s="819"/>
      <c r="F44" s="819"/>
      <c r="G44" s="819"/>
      <c r="H44" s="819"/>
      <c r="I44" s="819"/>
      <c r="J44" s="819"/>
      <c r="K44" s="819"/>
      <c r="L44" s="819"/>
      <c r="M44" s="819"/>
      <c r="N44" s="819"/>
      <c r="O44" s="819"/>
      <c r="P44" s="819"/>
      <c r="Q44" s="819"/>
      <c r="R44" s="819"/>
      <c r="S44" s="819"/>
      <c r="T44" s="819"/>
      <c r="U44" s="819"/>
      <c r="V44" s="819"/>
      <c r="W44" s="819"/>
      <c r="X44" s="819"/>
      <c r="Y44" s="819"/>
      <c r="Z44" s="819"/>
      <c r="AA44" s="819"/>
      <c r="AB44" s="819"/>
      <c r="AC44" s="819"/>
      <c r="AD44" s="819"/>
      <c r="AE44" s="819"/>
      <c r="AF44" s="819"/>
      <c r="AG44" s="819"/>
      <c r="AK44" s="486"/>
      <c r="AL44" s="477"/>
    </row>
    <row r="45" spans="1:38" s="1" customFormat="1" ht="27" customHeight="1" x14ac:dyDescent="0.15">
      <c r="B45" s="848" t="s">
        <v>532</v>
      </c>
      <c r="C45" s="848"/>
      <c r="D45" s="848"/>
      <c r="E45" s="848"/>
      <c r="F45" s="848"/>
      <c r="G45" s="848"/>
      <c r="H45" s="848"/>
      <c r="I45" s="848"/>
      <c r="J45" s="848"/>
      <c r="K45" s="848"/>
      <c r="L45" s="848"/>
      <c r="M45" s="848"/>
      <c r="N45" s="848"/>
      <c r="O45" s="848"/>
      <c r="P45" s="848"/>
      <c r="Q45" s="848"/>
      <c r="R45" s="848"/>
      <c r="S45" s="848"/>
      <c r="T45" s="848"/>
      <c r="U45" s="848"/>
      <c r="V45" s="848"/>
      <c r="W45" s="848"/>
      <c r="X45" s="848"/>
      <c r="Y45" s="848"/>
      <c r="Z45" s="848"/>
      <c r="AA45" s="848"/>
      <c r="AB45" s="848"/>
      <c r="AC45" s="848"/>
      <c r="AD45" s="848"/>
      <c r="AE45" s="848"/>
      <c r="AF45" s="848"/>
      <c r="AG45" s="848"/>
      <c r="AH45" s="848"/>
      <c r="AK45" s="486"/>
      <c r="AL45" s="434"/>
    </row>
    <row r="46" spans="1:38"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8"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7">
    <mergeCell ref="B43:AE43"/>
    <mergeCell ref="B44:AG44"/>
    <mergeCell ref="B45:AH45"/>
    <mergeCell ref="AK2:AL3"/>
    <mergeCell ref="B26:F39"/>
    <mergeCell ref="I32:M32"/>
    <mergeCell ref="N32:AB32"/>
    <mergeCell ref="I33:M33"/>
    <mergeCell ref="N33:AB33"/>
    <mergeCell ref="I34:M34"/>
    <mergeCell ref="N34:AB34"/>
    <mergeCell ref="H35:AC35"/>
    <mergeCell ref="H36:AD36"/>
    <mergeCell ref="I18:V18"/>
    <mergeCell ref="W18:X18"/>
    <mergeCell ref="I19:V19"/>
    <mergeCell ref="W19:X19"/>
    <mergeCell ref="AA19:AC1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B10:F10"/>
    <mergeCell ref="B5:AG5"/>
    <mergeCell ref="B7:F7"/>
    <mergeCell ref="G7:AG7"/>
    <mergeCell ref="B8:F8"/>
    <mergeCell ref="B9:F9"/>
  </mergeCells>
  <phoneticPr fontId="2"/>
  <hyperlinks>
    <hyperlink ref="AK2" location="添付書類一覧!A1" display="添付書類一覧に戻る" xr:uid="{E66C80C4-9420-4CBA-8AFC-8E1CCA792716}"/>
  </hyperlinks>
  <printOptions horizontalCentered="1"/>
  <pageMargins left="0.70866141732283472" right="0.39370078740157483" top="0.51181102362204722" bottom="0.35433070866141736" header="0.31496062992125984" footer="0.31496062992125984"/>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C3B719-91E5-4611-97B1-3733A3EB0DFE}">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F619-7BA9-43D2-A5AF-CF5011837A10}">
  <sheetPr>
    <tabColor rgb="FFFF0000"/>
    <pageSetUpPr fitToPage="1"/>
  </sheetPr>
  <dimension ref="B1:AE44"/>
  <sheetViews>
    <sheetView view="pageBreakPreview" zoomScale="70" zoomScaleNormal="100" zoomScaleSheetLayoutView="70" workbookViewId="0">
      <selection activeCell="AD2" sqref="AD2:AE3"/>
    </sheetView>
  </sheetViews>
  <sheetFormatPr defaultColWidth="3.5" defaultRowHeight="13.5" x14ac:dyDescent="0.15"/>
  <cols>
    <col min="1" max="1" width="2" style="3" customWidth="1"/>
    <col min="2" max="2" width="3" style="85" customWidth="1"/>
    <col min="3" max="7" width="3.5" style="3"/>
    <col min="8" max="8" width="2.5" style="3" customWidth="1"/>
    <col min="9" max="26" width="3.5" style="3"/>
    <col min="27" max="27" width="1.375" style="3" customWidth="1"/>
    <col min="28" max="29" width="3.5" style="3"/>
    <col min="30" max="30" width="25.875" style="486" customWidth="1"/>
    <col min="31" max="31" width="3.5" style="434"/>
    <col min="32" max="256" width="3.5" style="3"/>
    <col min="257" max="257" width="2" style="3" customWidth="1"/>
    <col min="258" max="258" width="3" style="3" customWidth="1"/>
    <col min="259" max="263" width="3.5" style="3"/>
    <col min="264" max="264" width="2.5" style="3" customWidth="1"/>
    <col min="265" max="282" width="3.5" style="3"/>
    <col min="283" max="283" width="1.375" style="3" customWidth="1"/>
    <col min="284" max="512" width="3.5" style="3"/>
    <col min="513" max="513" width="2" style="3" customWidth="1"/>
    <col min="514" max="514" width="3" style="3" customWidth="1"/>
    <col min="515" max="519" width="3.5" style="3"/>
    <col min="520" max="520" width="2.5" style="3" customWidth="1"/>
    <col min="521" max="538" width="3.5" style="3"/>
    <col min="539" max="539" width="1.375" style="3" customWidth="1"/>
    <col min="540" max="768" width="3.5" style="3"/>
    <col min="769" max="769" width="2" style="3" customWidth="1"/>
    <col min="770" max="770" width="3" style="3" customWidth="1"/>
    <col min="771" max="775" width="3.5" style="3"/>
    <col min="776" max="776" width="2.5" style="3" customWidth="1"/>
    <col min="777" max="794" width="3.5" style="3"/>
    <col min="795" max="795" width="1.375" style="3" customWidth="1"/>
    <col min="796" max="1024" width="3.5" style="3"/>
    <col min="1025" max="1025" width="2" style="3" customWidth="1"/>
    <col min="1026" max="1026" width="3" style="3" customWidth="1"/>
    <col min="1027" max="1031" width="3.5" style="3"/>
    <col min="1032" max="1032" width="2.5" style="3" customWidth="1"/>
    <col min="1033" max="1050" width="3.5" style="3"/>
    <col min="1051" max="1051" width="1.375" style="3" customWidth="1"/>
    <col min="1052" max="1280" width="3.5" style="3"/>
    <col min="1281" max="1281" width="2" style="3" customWidth="1"/>
    <col min="1282" max="1282" width="3" style="3" customWidth="1"/>
    <col min="1283" max="1287" width="3.5" style="3"/>
    <col min="1288" max="1288" width="2.5" style="3" customWidth="1"/>
    <col min="1289" max="1306" width="3.5" style="3"/>
    <col min="1307" max="1307" width="1.375" style="3" customWidth="1"/>
    <col min="1308" max="1536" width="3.5" style="3"/>
    <col min="1537" max="1537" width="2" style="3" customWidth="1"/>
    <col min="1538" max="1538" width="3" style="3" customWidth="1"/>
    <col min="1539" max="1543" width="3.5" style="3"/>
    <col min="1544" max="1544" width="2.5" style="3" customWidth="1"/>
    <col min="1545" max="1562" width="3.5" style="3"/>
    <col min="1563" max="1563" width="1.375" style="3" customWidth="1"/>
    <col min="1564" max="1792" width="3.5" style="3"/>
    <col min="1793" max="1793" width="2" style="3" customWidth="1"/>
    <col min="1794" max="1794" width="3" style="3" customWidth="1"/>
    <col min="1795" max="1799" width="3.5" style="3"/>
    <col min="1800" max="1800" width="2.5" style="3" customWidth="1"/>
    <col min="1801" max="1818" width="3.5" style="3"/>
    <col min="1819" max="1819" width="1.375" style="3" customWidth="1"/>
    <col min="1820" max="2048" width="3.5" style="3"/>
    <col min="2049" max="2049" width="2" style="3" customWidth="1"/>
    <col min="2050" max="2050" width="3" style="3" customWidth="1"/>
    <col min="2051" max="2055" width="3.5" style="3"/>
    <col min="2056" max="2056" width="2.5" style="3" customWidth="1"/>
    <col min="2057" max="2074" width="3.5" style="3"/>
    <col min="2075" max="2075" width="1.375" style="3" customWidth="1"/>
    <col min="2076" max="2304" width="3.5" style="3"/>
    <col min="2305" max="2305" width="2" style="3" customWidth="1"/>
    <col min="2306" max="2306" width="3" style="3" customWidth="1"/>
    <col min="2307" max="2311" width="3.5" style="3"/>
    <col min="2312" max="2312" width="2.5" style="3" customWidth="1"/>
    <col min="2313" max="2330" width="3.5" style="3"/>
    <col min="2331" max="2331" width="1.375" style="3" customWidth="1"/>
    <col min="2332" max="2560" width="3.5" style="3"/>
    <col min="2561" max="2561" width="2" style="3" customWidth="1"/>
    <col min="2562" max="2562" width="3" style="3" customWidth="1"/>
    <col min="2563" max="2567" width="3.5" style="3"/>
    <col min="2568" max="2568" width="2.5" style="3" customWidth="1"/>
    <col min="2569" max="2586" width="3.5" style="3"/>
    <col min="2587" max="2587" width="1.375" style="3" customWidth="1"/>
    <col min="2588" max="2816" width="3.5" style="3"/>
    <col min="2817" max="2817" width="2" style="3" customWidth="1"/>
    <col min="2818" max="2818" width="3" style="3" customWidth="1"/>
    <col min="2819" max="2823" width="3.5" style="3"/>
    <col min="2824" max="2824" width="2.5" style="3" customWidth="1"/>
    <col min="2825" max="2842" width="3.5" style="3"/>
    <col min="2843" max="2843" width="1.375" style="3" customWidth="1"/>
    <col min="2844" max="3072" width="3.5" style="3"/>
    <col min="3073" max="3073" width="2" style="3" customWidth="1"/>
    <col min="3074" max="3074" width="3" style="3" customWidth="1"/>
    <col min="3075" max="3079" width="3.5" style="3"/>
    <col min="3080" max="3080" width="2.5" style="3" customWidth="1"/>
    <col min="3081" max="3098" width="3.5" style="3"/>
    <col min="3099" max="3099" width="1.375" style="3" customWidth="1"/>
    <col min="3100" max="3328" width="3.5" style="3"/>
    <col min="3329" max="3329" width="2" style="3" customWidth="1"/>
    <col min="3330" max="3330" width="3" style="3" customWidth="1"/>
    <col min="3331" max="3335" width="3.5" style="3"/>
    <col min="3336" max="3336" width="2.5" style="3" customWidth="1"/>
    <col min="3337" max="3354" width="3.5" style="3"/>
    <col min="3355" max="3355" width="1.375" style="3" customWidth="1"/>
    <col min="3356" max="3584" width="3.5" style="3"/>
    <col min="3585" max="3585" width="2" style="3" customWidth="1"/>
    <col min="3586" max="3586" width="3" style="3" customWidth="1"/>
    <col min="3587" max="3591" width="3.5" style="3"/>
    <col min="3592" max="3592" width="2.5" style="3" customWidth="1"/>
    <col min="3593" max="3610" width="3.5" style="3"/>
    <col min="3611" max="3611" width="1.375" style="3" customWidth="1"/>
    <col min="3612" max="3840" width="3.5" style="3"/>
    <col min="3841" max="3841" width="2" style="3" customWidth="1"/>
    <col min="3842" max="3842" width="3" style="3" customWidth="1"/>
    <col min="3843" max="3847" width="3.5" style="3"/>
    <col min="3848" max="3848" width="2.5" style="3" customWidth="1"/>
    <col min="3849" max="3866" width="3.5" style="3"/>
    <col min="3867" max="3867" width="1.375" style="3" customWidth="1"/>
    <col min="3868" max="4096" width="3.5" style="3"/>
    <col min="4097" max="4097" width="2" style="3" customWidth="1"/>
    <col min="4098" max="4098" width="3" style="3" customWidth="1"/>
    <col min="4099" max="4103" width="3.5" style="3"/>
    <col min="4104" max="4104" width="2.5" style="3" customWidth="1"/>
    <col min="4105" max="4122" width="3.5" style="3"/>
    <col min="4123" max="4123" width="1.375" style="3" customWidth="1"/>
    <col min="4124" max="4352" width="3.5" style="3"/>
    <col min="4353" max="4353" width="2" style="3" customWidth="1"/>
    <col min="4354" max="4354" width="3" style="3" customWidth="1"/>
    <col min="4355" max="4359" width="3.5" style="3"/>
    <col min="4360" max="4360" width="2.5" style="3" customWidth="1"/>
    <col min="4361" max="4378" width="3.5" style="3"/>
    <col min="4379" max="4379" width="1.375" style="3" customWidth="1"/>
    <col min="4380" max="4608" width="3.5" style="3"/>
    <col min="4609" max="4609" width="2" style="3" customWidth="1"/>
    <col min="4610" max="4610" width="3" style="3" customWidth="1"/>
    <col min="4611" max="4615" width="3.5" style="3"/>
    <col min="4616" max="4616" width="2.5" style="3" customWidth="1"/>
    <col min="4617" max="4634" width="3.5" style="3"/>
    <col min="4635" max="4635" width="1.375" style="3" customWidth="1"/>
    <col min="4636" max="4864" width="3.5" style="3"/>
    <col min="4865" max="4865" width="2" style="3" customWidth="1"/>
    <col min="4866" max="4866" width="3" style="3" customWidth="1"/>
    <col min="4867" max="4871" width="3.5" style="3"/>
    <col min="4872" max="4872" width="2.5" style="3" customWidth="1"/>
    <col min="4873" max="4890" width="3.5" style="3"/>
    <col min="4891" max="4891" width="1.375" style="3" customWidth="1"/>
    <col min="4892" max="5120" width="3.5" style="3"/>
    <col min="5121" max="5121" width="2" style="3" customWidth="1"/>
    <col min="5122" max="5122" width="3" style="3" customWidth="1"/>
    <col min="5123" max="5127" width="3.5" style="3"/>
    <col min="5128" max="5128" width="2.5" style="3" customWidth="1"/>
    <col min="5129" max="5146" width="3.5" style="3"/>
    <col min="5147" max="5147" width="1.375" style="3" customWidth="1"/>
    <col min="5148" max="5376" width="3.5" style="3"/>
    <col min="5377" max="5377" width="2" style="3" customWidth="1"/>
    <col min="5378" max="5378" width="3" style="3" customWidth="1"/>
    <col min="5379" max="5383" width="3.5" style="3"/>
    <col min="5384" max="5384" width="2.5" style="3" customWidth="1"/>
    <col min="5385" max="5402" width="3.5" style="3"/>
    <col min="5403" max="5403" width="1.375" style="3" customWidth="1"/>
    <col min="5404" max="5632" width="3.5" style="3"/>
    <col min="5633" max="5633" width="2" style="3" customWidth="1"/>
    <col min="5634" max="5634" width="3" style="3" customWidth="1"/>
    <col min="5635" max="5639" width="3.5" style="3"/>
    <col min="5640" max="5640" width="2.5" style="3" customWidth="1"/>
    <col min="5641" max="5658" width="3.5" style="3"/>
    <col min="5659" max="5659" width="1.375" style="3" customWidth="1"/>
    <col min="5660" max="5888" width="3.5" style="3"/>
    <col min="5889" max="5889" width="2" style="3" customWidth="1"/>
    <col min="5890" max="5890" width="3" style="3" customWidth="1"/>
    <col min="5891" max="5895" width="3.5" style="3"/>
    <col min="5896" max="5896" width="2.5" style="3" customWidth="1"/>
    <col min="5897" max="5914" width="3.5" style="3"/>
    <col min="5915" max="5915" width="1.375" style="3" customWidth="1"/>
    <col min="5916" max="6144" width="3.5" style="3"/>
    <col min="6145" max="6145" width="2" style="3" customWidth="1"/>
    <col min="6146" max="6146" width="3" style="3" customWidth="1"/>
    <col min="6147" max="6151" width="3.5" style="3"/>
    <col min="6152" max="6152" width="2.5" style="3" customWidth="1"/>
    <col min="6153" max="6170" width="3.5" style="3"/>
    <col min="6171" max="6171" width="1.375" style="3" customWidth="1"/>
    <col min="6172" max="6400" width="3.5" style="3"/>
    <col min="6401" max="6401" width="2" style="3" customWidth="1"/>
    <col min="6402" max="6402" width="3" style="3" customWidth="1"/>
    <col min="6403" max="6407" width="3.5" style="3"/>
    <col min="6408" max="6408" width="2.5" style="3" customWidth="1"/>
    <col min="6409" max="6426" width="3.5" style="3"/>
    <col min="6427" max="6427" width="1.375" style="3" customWidth="1"/>
    <col min="6428" max="6656" width="3.5" style="3"/>
    <col min="6657" max="6657" width="2" style="3" customWidth="1"/>
    <col min="6658" max="6658" width="3" style="3" customWidth="1"/>
    <col min="6659" max="6663" width="3.5" style="3"/>
    <col min="6664" max="6664" width="2.5" style="3" customWidth="1"/>
    <col min="6665" max="6682" width="3.5" style="3"/>
    <col min="6683" max="6683" width="1.375" style="3" customWidth="1"/>
    <col min="6684" max="6912" width="3.5" style="3"/>
    <col min="6913" max="6913" width="2" style="3" customWidth="1"/>
    <col min="6914" max="6914" width="3" style="3" customWidth="1"/>
    <col min="6915" max="6919" width="3.5" style="3"/>
    <col min="6920" max="6920" width="2.5" style="3" customWidth="1"/>
    <col min="6921" max="6938" width="3.5" style="3"/>
    <col min="6939" max="6939" width="1.375" style="3" customWidth="1"/>
    <col min="6940" max="7168" width="3.5" style="3"/>
    <col min="7169" max="7169" width="2" style="3" customWidth="1"/>
    <col min="7170" max="7170" width="3" style="3" customWidth="1"/>
    <col min="7171" max="7175" width="3.5" style="3"/>
    <col min="7176" max="7176" width="2.5" style="3" customWidth="1"/>
    <col min="7177" max="7194" width="3.5" style="3"/>
    <col min="7195" max="7195" width="1.375" style="3" customWidth="1"/>
    <col min="7196" max="7424" width="3.5" style="3"/>
    <col min="7425" max="7425" width="2" style="3" customWidth="1"/>
    <col min="7426" max="7426" width="3" style="3" customWidth="1"/>
    <col min="7427" max="7431" width="3.5" style="3"/>
    <col min="7432" max="7432" width="2.5" style="3" customWidth="1"/>
    <col min="7433" max="7450" width="3.5" style="3"/>
    <col min="7451" max="7451" width="1.375" style="3" customWidth="1"/>
    <col min="7452" max="7680" width="3.5" style="3"/>
    <col min="7681" max="7681" width="2" style="3" customWidth="1"/>
    <col min="7682" max="7682" width="3" style="3" customWidth="1"/>
    <col min="7683" max="7687" width="3.5" style="3"/>
    <col min="7688" max="7688" width="2.5" style="3" customWidth="1"/>
    <col min="7689" max="7706" width="3.5" style="3"/>
    <col min="7707" max="7707" width="1.375" style="3" customWidth="1"/>
    <col min="7708" max="7936" width="3.5" style="3"/>
    <col min="7937" max="7937" width="2" style="3" customWidth="1"/>
    <col min="7938" max="7938" width="3" style="3" customWidth="1"/>
    <col min="7939" max="7943" width="3.5" style="3"/>
    <col min="7944" max="7944" width="2.5" style="3" customWidth="1"/>
    <col min="7945" max="7962" width="3.5" style="3"/>
    <col min="7963" max="7963" width="1.375" style="3" customWidth="1"/>
    <col min="7964" max="8192" width="3.5" style="3"/>
    <col min="8193" max="8193" width="2" style="3" customWidth="1"/>
    <col min="8194" max="8194" width="3" style="3" customWidth="1"/>
    <col min="8195" max="8199" width="3.5" style="3"/>
    <col min="8200" max="8200" width="2.5" style="3" customWidth="1"/>
    <col min="8201" max="8218" width="3.5" style="3"/>
    <col min="8219" max="8219" width="1.375" style="3" customWidth="1"/>
    <col min="8220" max="8448" width="3.5" style="3"/>
    <col min="8449" max="8449" width="2" style="3" customWidth="1"/>
    <col min="8450" max="8450" width="3" style="3" customWidth="1"/>
    <col min="8451" max="8455" width="3.5" style="3"/>
    <col min="8456" max="8456" width="2.5" style="3" customWidth="1"/>
    <col min="8457" max="8474" width="3.5" style="3"/>
    <col min="8475" max="8475" width="1.375" style="3" customWidth="1"/>
    <col min="8476" max="8704" width="3.5" style="3"/>
    <col min="8705" max="8705" width="2" style="3" customWidth="1"/>
    <col min="8706" max="8706" width="3" style="3" customWidth="1"/>
    <col min="8707" max="8711" width="3.5" style="3"/>
    <col min="8712" max="8712" width="2.5" style="3" customWidth="1"/>
    <col min="8713" max="8730" width="3.5" style="3"/>
    <col min="8731" max="8731" width="1.375" style="3" customWidth="1"/>
    <col min="8732" max="8960" width="3.5" style="3"/>
    <col min="8961" max="8961" width="2" style="3" customWidth="1"/>
    <col min="8962" max="8962" width="3" style="3" customWidth="1"/>
    <col min="8963" max="8967" width="3.5" style="3"/>
    <col min="8968" max="8968" width="2.5" style="3" customWidth="1"/>
    <col min="8969" max="8986" width="3.5" style="3"/>
    <col min="8987" max="8987" width="1.375" style="3" customWidth="1"/>
    <col min="8988" max="9216" width="3.5" style="3"/>
    <col min="9217" max="9217" width="2" style="3" customWidth="1"/>
    <col min="9218" max="9218" width="3" style="3" customWidth="1"/>
    <col min="9219" max="9223" width="3.5" style="3"/>
    <col min="9224" max="9224" width="2.5" style="3" customWidth="1"/>
    <col min="9225" max="9242" width="3.5" style="3"/>
    <col min="9243" max="9243" width="1.375" style="3" customWidth="1"/>
    <col min="9244" max="9472" width="3.5" style="3"/>
    <col min="9473" max="9473" width="2" style="3" customWidth="1"/>
    <col min="9474" max="9474" width="3" style="3" customWidth="1"/>
    <col min="9475" max="9479" width="3.5" style="3"/>
    <col min="9480" max="9480" width="2.5" style="3" customWidth="1"/>
    <col min="9481" max="9498" width="3.5" style="3"/>
    <col min="9499" max="9499" width="1.375" style="3" customWidth="1"/>
    <col min="9500" max="9728" width="3.5" style="3"/>
    <col min="9729" max="9729" width="2" style="3" customWidth="1"/>
    <col min="9730" max="9730" width="3" style="3" customWidth="1"/>
    <col min="9731" max="9735" width="3.5" style="3"/>
    <col min="9736" max="9736" width="2.5" style="3" customWidth="1"/>
    <col min="9737" max="9754" width="3.5" style="3"/>
    <col min="9755" max="9755" width="1.375" style="3" customWidth="1"/>
    <col min="9756" max="9984" width="3.5" style="3"/>
    <col min="9985" max="9985" width="2" style="3" customWidth="1"/>
    <col min="9986" max="9986" width="3" style="3" customWidth="1"/>
    <col min="9987" max="9991" width="3.5" style="3"/>
    <col min="9992" max="9992" width="2.5" style="3" customWidth="1"/>
    <col min="9993" max="10010" width="3.5" style="3"/>
    <col min="10011" max="10011" width="1.375" style="3" customWidth="1"/>
    <col min="10012" max="10240" width="3.5" style="3"/>
    <col min="10241" max="10241" width="2" style="3" customWidth="1"/>
    <col min="10242" max="10242" width="3" style="3" customWidth="1"/>
    <col min="10243" max="10247" width="3.5" style="3"/>
    <col min="10248" max="10248" width="2.5" style="3" customWidth="1"/>
    <col min="10249" max="10266" width="3.5" style="3"/>
    <col min="10267" max="10267" width="1.375" style="3" customWidth="1"/>
    <col min="10268" max="10496" width="3.5" style="3"/>
    <col min="10497" max="10497" width="2" style="3" customWidth="1"/>
    <col min="10498" max="10498" width="3" style="3" customWidth="1"/>
    <col min="10499" max="10503" width="3.5" style="3"/>
    <col min="10504" max="10504" width="2.5" style="3" customWidth="1"/>
    <col min="10505" max="10522" width="3.5" style="3"/>
    <col min="10523" max="10523" width="1.375" style="3" customWidth="1"/>
    <col min="10524" max="10752" width="3.5" style="3"/>
    <col min="10753" max="10753" width="2" style="3" customWidth="1"/>
    <col min="10754" max="10754" width="3" style="3" customWidth="1"/>
    <col min="10755" max="10759" width="3.5" style="3"/>
    <col min="10760" max="10760" width="2.5" style="3" customWidth="1"/>
    <col min="10761" max="10778" width="3.5" style="3"/>
    <col min="10779" max="10779" width="1.375" style="3" customWidth="1"/>
    <col min="10780" max="11008" width="3.5" style="3"/>
    <col min="11009" max="11009" width="2" style="3" customWidth="1"/>
    <col min="11010" max="11010" width="3" style="3" customWidth="1"/>
    <col min="11011" max="11015" width="3.5" style="3"/>
    <col min="11016" max="11016" width="2.5" style="3" customWidth="1"/>
    <col min="11017" max="11034" width="3.5" style="3"/>
    <col min="11035" max="11035" width="1.375" style="3" customWidth="1"/>
    <col min="11036" max="11264" width="3.5" style="3"/>
    <col min="11265" max="11265" width="2" style="3" customWidth="1"/>
    <col min="11266" max="11266" width="3" style="3" customWidth="1"/>
    <col min="11267" max="11271" width="3.5" style="3"/>
    <col min="11272" max="11272" width="2.5" style="3" customWidth="1"/>
    <col min="11273" max="11290" width="3.5" style="3"/>
    <col min="11291" max="11291" width="1.375" style="3" customWidth="1"/>
    <col min="11292" max="11520" width="3.5" style="3"/>
    <col min="11521" max="11521" width="2" style="3" customWidth="1"/>
    <col min="11522" max="11522" width="3" style="3" customWidth="1"/>
    <col min="11523" max="11527" width="3.5" style="3"/>
    <col min="11528" max="11528" width="2.5" style="3" customWidth="1"/>
    <col min="11529" max="11546" width="3.5" style="3"/>
    <col min="11547" max="11547" width="1.375" style="3" customWidth="1"/>
    <col min="11548" max="11776" width="3.5" style="3"/>
    <col min="11777" max="11777" width="2" style="3" customWidth="1"/>
    <col min="11778" max="11778" width="3" style="3" customWidth="1"/>
    <col min="11779" max="11783" width="3.5" style="3"/>
    <col min="11784" max="11784" width="2.5" style="3" customWidth="1"/>
    <col min="11785" max="11802" width="3.5" style="3"/>
    <col min="11803" max="11803" width="1.375" style="3" customWidth="1"/>
    <col min="11804" max="12032" width="3.5" style="3"/>
    <col min="12033" max="12033" width="2" style="3" customWidth="1"/>
    <col min="12034" max="12034" width="3" style="3" customWidth="1"/>
    <col min="12035" max="12039" width="3.5" style="3"/>
    <col min="12040" max="12040" width="2.5" style="3" customWidth="1"/>
    <col min="12041" max="12058" width="3.5" style="3"/>
    <col min="12059" max="12059" width="1.375" style="3" customWidth="1"/>
    <col min="12060" max="12288" width="3.5" style="3"/>
    <col min="12289" max="12289" width="2" style="3" customWidth="1"/>
    <col min="12290" max="12290" width="3" style="3" customWidth="1"/>
    <col min="12291" max="12295" width="3.5" style="3"/>
    <col min="12296" max="12296" width="2.5" style="3" customWidth="1"/>
    <col min="12297" max="12314" width="3.5" style="3"/>
    <col min="12315" max="12315" width="1.375" style="3" customWidth="1"/>
    <col min="12316" max="12544" width="3.5" style="3"/>
    <col min="12545" max="12545" width="2" style="3" customWidth="1"/>
    <col min="12546" max="12546" width="3" style="3" customWidth="1"/>
    <col min="12547" max="12551" width="3.5" style="3"/>
    <col min="12552" max="12552" width="2.5" style="3" customWidth="1"/>
    <col min="12553" max="12570" width="3.5" style="3"/>
    <col min="12571" max="12571" width="1.375" style="3" customWidth="1"/>
    <col min="12572" max="12800" width="3.5" style="3"/>
    <col min="12801" max="12801" width="2" style="3" customWidth="1"/>
    <col min="12802" max="12802" width="3" style="3" customWidth="1"/>
    <col min="12803" max="12807" width="3.5" style="3"/>
    <col min="12808" max="12808" width="2.5" style="3" customWidth="1"/>
    <col min="12809" max="12826" width="3.5" style="3"/>
    <col min="12827" max="12827" width="1.375" style="3" customWidth="1"/>
    <col min="12828" max="13056" width="3.5" style="3"/>
    <col min="13057" max="13057" width="2" style="3" customWidth="1"/>
    <col min="13058" max="13058" width="3" style="3" customWidth="1"/>
    <col min="13059" max="13063" width="3.5" style="3"/>
    <col min="13064" max="13064" width="2.5" style="3" customWidth="1"/>
    <col min="13065" max="13082" width="3.5" style="3"/>
    <col min="13083" max="13083" width="1.375" style="3" customWidth="1"/>
    <col min="13084" max="13312" width="3.5" style="3"/>
    <col min="13313" max="13313" width="2" style="3" customWidth="1"/>
    <col min="13314" max="13314" width="3" style="3" customWidth="1"/>
    <col min="13315" max="13319" width="3.5" style="3"/>
    <col min="13320" max="13320" width="2.5" style="3" customWidth="1"/>
    <col min="13321" max="13338" width="3.5" style="3"/>
    <col min="13339" max="13339" width="1.375" style="3" customWidth="1"/>
    <col min="13340" max="13568" width="3.5" style="3"/>
    <col min="13569" max="13569" width="2" style="3" customWidth="1"/>
    <col min="13570" max="13570" width="3" style="3" customWidth="1"/>
    <col min="13571" max="13575" width="3.5" style="3"/>
    <col min="13576" max="13576" width="2.5" style="3" customWidth="1"/>
    <col min="13577" max="13594" width="3.5" style="3"/>
    <col min="13595" max="13595" width="1.375" style="3" customWidth="1"/>
    <col min="13596" max="13824" width="3.5" style="3"/>
    <col min="13825" max="13825" width="2" style="3" customWidth="1"/>
    <col min="13826" max="13826" width="3" style="3" customWidth="1"/>
    <col min="13827" max="13831" width="3.5" style="3"/>
    <col min="13832" max="13832" width="2.5" style="3" customWidth="1"/>
    <col min="13833" max="13850" width="3.5" style="3"/>
    <col min="13851" max="13851" width="1.375" style="3" customWidth="1"/>
    <col min="13852" max="14080" width="3.5" style="3"/>
    <col min="14081" max="14081" width="2" style="3" customWidth="1"/>
    <col min="14082" max="14082" width="3" style="3" customWidth="1"/>
    <col min="14083" max="14087" width="3.5" style="3"/>
    <col min="14088" max="14088" width="2.5" style="3" customWidth="1"/>
    <col min="14089" max="14106" width="3.5" style="3"/>
    <col min="14107" max="14107" width="1.375" style="3" customWidth="1"/>
    <col min="14108" max="14336" width="3.5" style="3"/>
    <col min="14337" max="14337" width="2" style="3" customWidth="1"/>
    <col min="14338" max="14338" width="3" style="3" customWidth="1"/>
    <col min="14339" max="14343" width="3.5" style="3"/>
    <col min="14344" max="14344" width="2.5" style="3" customWidth="1"/>
    <col min="14345" max="14362" width="3.5" style="3"/>
    <col min="14363" max="14363" width="1.375" style="3" customWidth="1"/>
    <col min="14364" max="14592" width="3.5" style="3"/>
    <col min="14593" max="14593" width="2" style="3" customWidth="1"/>
    <col min="14594" max="14594" width="3" style="3" customWidth="1"/>
    <col min="14595" max="14599" width="3.5" style="3"/>
    <col min="14600" max="14600" width="2.5" style="3" customWidth="1"/>
    <col min="14601" max="14618" width="3.5" style="3"/>
    <col min="14619" max="14619" width="1.375" style="3" customWidth="1"/>
    <col min="14620" max="14848" width="3.5" style="3"/>
    <col min="14849" max="14849" width="2" style="3" customWidth="1"/>
    <col min="14850" max="14850" width="3" style="3" customWidth="1"/>
    <col min="14851" max="14855" width="3.5" style="3"/>
    <col min="14856" max="14856" width="2.5" style="3" customWidth="1"/>
    <col min="14857" max="14874" width="3.5" style="3"/>
    <col min="14875" max="14875" width="1.375" style="3" customWidth="1"/>
    <col min="14876" max="15104" width="3.5" style="3"/>
    <col min="15105" max="15105" width="2" style="3" customWidth="1"/>
    <col min="15106" max="15106" width="3" style="3" customWidth="1"/>
    <col min="15107" max="15111" width="3.5" style="3"/>
    <col min="15112" max="15112" width="2.5" style="3" customWidth="1"/>
    <col min="15113" max="15130" width="3.5" style="3"/>
    <col min="15131" max="15131" width="1.375" style="3" customWidth="1"/>
    <col min="15132" max="15360" width="3.5" style="3"/>
    <col min="15361" max="15361" width="2" style="3" customWidth="1"/>
    <col min="15362" max="15362" width="3" style="3" customWidth="1"/>
    <col min="15363" max="15367" width="3.5" style="3"/>
    <col min="15368" max="15368" width="2.5" style="3" customWidth="1"/>
    <col min="15369" max="15386" width="3.5" style="3"/>
    <col min="15387" max="15387" width="1.375" style="3" customWidth="1"/>
    <col min="15388" max="15616" width="3.5" style="3"/>
    <col min="15617" max="15617" width="2" style="3" customWidth="1"/>
    <col min="15618" max="15618" width="3" style="3" customWidth="1"/>
    <col min="15619" max="15623" width="3.5" style="3"/>
    <col min="15624" max="15624" width="2.5" style="3" customWidth="1"/>
    <col min="15625" max="15642" width="3.5" style="3"/>
    <col min="15643" max="15643" width="1.375" style="3" customWidth="1"/>
    <col min="15644" max="15872" width="3.5" style="3"/>
    <col min="15873" max="15873" width="2" style="3" customWidth="1"/>
    <col min="15874" max="15874" width="3" style="3" customWidth="1"/>
    <col min="15875" max="15879" width="3.5" style="3"/>
    <col min="15880" max="15880" width="2.5" style="3" customWidth="1"/>
    <col min="15881" max="15898" width="3.5" style="3"/>
    <col min="15899" max="15899" width="1.375" style="3" customWidth="1"/>
    <col min="15900" max="16128" width="3.5" style="3"/>
    <col min="16129" max="16129" width="2" style="3" customWidth="1"/>
    <col min="16130" max="16130" width="3" style="3" customWidth="1"/>
    <col min="16131" max="16135" width="3.5" style="3"/>
    <col min="16136" max="16136" width="2.5" style="3" customWidth="1"/>
    <col min="16137" max="16154" width="3.5" style="3"/>
    <col min="16155" max="16155" width="1.375" style="3" customWidth="1"/>
    <col min="16156" max="16384" width="3.5" style="3"/>
  </cols>
  <sheetData>
    <row r="1" spans="2:31" s="1" customFormat="1" ht="14.25" thickBot="1" x14ac:dyDescent="0.2">
      <c r="AE1" s="434"/>
    </row>
    <row r="2" spans="2:31" s="1" customFormat="1" ht="14.25" thickTop="1" x14ac:dyDescent="0.15">
      <c r="B2" s="1" t="s">
        <v>907</v>
      </c>
      <c r="AD2" s="917" t="s">
        <v>755</v>
      </c>
      <c r="AE2" s="918"/>
    </row>
    <row r="3" spans="2:31" s="1" customFormat="1" ht="14.25" thickBot="1" x14ac:dyDescent="0.2">
      <c r="AD3" s="919"/>
      <c r="AE3" s="920"/>
    </row>
    <row r="4" spans="2:31" s="1" customFormat="1" ht="14.25" thickTop="1" x14ac:dyDescent="0.15">
      <c r="B4" s="795" t="s">
        <v>534</v>
      </c>
      <c r="C4" s="795"/>
      <c r="D4" s="795"/>
      <c r="E4" s="795"/>
      <c r="F4" s="795"/>
      <c r="G4" s="795"/>
      <c r="H4" s="795"/>
      <c r="I4" s="795"/>
      <c r="J4" s="795"/>
      <c r="K4" s="795"/>
      <c r="L4" s="795"/>
      <c r="M4" s="795"/>
      <c r="N4" s="795"/>
      <c r="O4" s="795"/>
      <c r="P4" s="795"/>
      <c r="Q4" s="795"/>
      <c r="R4" s="795"/>
      <c r="S4" s="795"/>
      <c r="T4" s="795"/>
      <c r="U4" s="795"/>
      <c r="V4" s="795"/>
      <c r="W4" s="795"/>
      <c r="X4" s="795"/>
      <c r="Y4" s="795"/>
      <c r="Z4" s="795"/>
      <c r="AD4" s="485"/>
      <c r="AE4" s="434"/>
    </row>
    <row r="5" spans="2:31" s="1" customFormat="1" x14ac:dyDescent="0.15">
      <c r="AD5" s="485"/>
      <c r="AE5" s="434"/>
    </row>
    <row r="6" spans="2:31" s="1" customFormat="1" ht="31.5" customHeight="1" x14ac:dyDescent="0.15">
      <c r="B6" s="1157" t="s">
        <v>535</v>
      </c>
      <c r="C6" s="1157"/>
      <c r="D6" s="1157"/>
      <c r="E6" s="1157"/>
      <c r="F6" s="1157"/>
      <c r="G6" s="892"/>
      <c r="H6" s="1158"/>
      <c r="I6" s="1158"/>
      <c r="J6" s="1158"/>
      <c r="K6" s="1158"/>
      <c r="L6" s="1158"/>
      <c r="M6" s="1158"/>
      <c r="N6" s="1158"/>
      <c r="O6" s="1158"/>
      <c r="P6" s="1158"/>
      <c r="Q6" s="1158"/>
      <c r="R6" s="1158"/>
      <c r="S6" s="1158"/>
      <c r="T6" s="1158"/>
      <c r="U6" s="1158"/>
      <c r="V6" s="1158"/>
      <c r="W6" s="1158"/>
      <c r="X6" s="1158"/>
      <c r="Y6" s="1158"/>
      <c r="Z6" s="1159"/>
      <c r="AD6" s="485"/>
      <c r="AE6" s="434"/>
    </row>
    <row r="7" spans="2:31" s="1" customFormat="1" ht="31.5" customHeight="1" x14ac:dyDescent="0.15">
      <c r="B7" s="792" t="s">
        <v>536</v>
      </c>
      <c r="C7" s="793"/>
      <c r="D7" s="793"/>
      <c r="E7" s="793"/>
      <c r="F7" s="794"/>
      <c r="G7" s="592" t="s">
        <v>782</v>
      </c>
      <c r="H7" s="299" t="s">
        <v>878</v>
      </c>
      <c r="I7" s="299"/>
      <c r="J7" s="299"/>
      <c r="K7" s="299"/>
      <c r="L7" s="569" t="s">
        <v>782</v>
      </c>
      <c r="M7" s="299" t="s">
        <v>879</v>
      </c>
      <c r="N7" s="299"/>
      <c r="O7" s="299"/>
      <c r="P7" s="299"/>
      <c r="Q7" s="569" t="s">
        <v>782</v>
      </c>
      <c r="R7" s="299" t="s">
        <v>880</v>
      </c>
      <c r="S7" s="299"/>
      <c r="T7" s="299"/>
      <c r="U7" s="299"/>
      <c r="V7" s="299"/>
      <c r="W7" s="299"/>
      <c r="X7" s="299"/>
      <c r="Y7" s="299"/>
      <c r="Z7" s="300"/>
      <c r="AD7" s="485"/>
      <c r="AE7" s="434"/>
    </row>
    <row r="8" spans="2:31" ht="31.5" customHeight="1" x14ac:dyDescent="0.15">
      <c r="B8" s="792" t="s">
        <v>537</v>
      </c>
      <c r="C8" s="793"/>
      <c r="D8" s="793"/>
      <c r="E8" s="793"/>
      <c r="F8" s="794"/>
      <c r="G8" s="592" t="s">
        <v>782</v>
      </c>
      <c r="H8" s="10" t="s">
        <v>893</v>
      </c>
      <c r="I8" s="10"/>
      <c r="J8" s="10"/>
      <c r="K8" s="10"/>
      <c r="L8" s="10"/>
      <c r="M8" s="10"/>
      <c r="N8" s="10"/>
      <c r="O8" s="10"/>
      <c r="P8" s="569" t="s">
        <v>782</v>
      </c>
      <c r="Q8" s="10" t="s">
        <v>894</v>
      </c>
      <c r="R8" s="10"/>
      <c r="S8" s="614"/>
      <c r="T8" s="614"/>
      <c r="U8" s="614"/>
      <c r="V8" s="614"/>
      <c r="W8" s="614"/>
      <c r="X8" s="614"/>
      <c r="Y8" s="614"/>
      <c r="Z8" s="615"/>
      <c r="AD8" s="485"/>
    </row>
    <row r="9" spans="2:31" ht="20.100000000000001" customHeight="1" x14ac:dyDescent="0.15">
      <c r="B9" s="1174" t="s">
        <v>538</v>
      </c>
      <c r="C9" s="1175"/>
      <c r="D9" s="1175"/>
      <c r="E9" s="1175"/>
      <c r="F9" s="1176"/>
      <c r="G9" s="569" t="s">
        <v>782</v>
      </c>
      <c r="H9" s="7" t="s">
        <v>908</v>
      </c>
      <c r="I9" s="7"/>
      <c r="J9" s="7"/>
      <c r="K9" s="7"/>
      <c r="L9" s="7"/>
      <c r="M9" s="7"/>
      <c r="N9" s="7"/>
      <c r="O9" s="7"/>
      <c r="P9" s="7"/>
      <c r="Q9" s="569" t="s">
        <v>782</v>
      </c>
      <c r="R9" s="7" t="s">
        <v>909</v>
      </c>
      <c r="S9" s="616"/>
      <c r="T9" s="616"/>
      <c r="U9" s="616"/>
      <c r="V9" s="616"/>
      <c r="W9" s="616"/>
      <c r="X9" s="616"/>
      <c r="Y9" s="616"/>
      <c r="Z9" s="617"/>
    </row>
    <row r="10" spans="2:31" ht="20.100000000000001" customHeight="1" x14ac:dyDescent="0.15">
      <c r="B10" s="852"/>
      <c r="C10" s="853"/>
      <c r="D10" s="853"/>
      <c r="E10" s="853"/>
      <c r="F10" s="854"/>
      <c r="G10" s="618" t="s">
        <v>782</v>
      </c>
      <c r="H10" s="8" t="s">
        <v>910</v>
      </c>
      <c r="I10" s="8"/>
      <c r="J10" s="8"/>
      <c r="K10" s="8"/>
      <c r="L10" s="8"/>
      <c r="M10" s="8"/>
      <c r="N10" s="8"/>
      <c r="O10" s="8"/>
      <c r="P10" s="8"/>
      <c r="Q10" s="586" t="s">
        <v>782</v>
      </c>
      <c r="R10" s="8" t="s">
        <v>911</v>
      </c>
      <c r="S10" s="619"/>
      <c r="T10" s="619"/>
      <c r="U10" s="619"/>
      <c r="V10" s="619"/>
      <c r="W10" s="619"/>
      <c r="X10" s="619"/>
      <c r="Y10" s="619"/>
      <c r="Z10" s="620"/>
    </row>
    <row r="11" spans="2:31" s="1" customFormat="1" x14ac:dyDescent="0.15">
      <c r="AD11" s="486"/>
      <c r="AE11" s="434"/>
    </row>
    <row r="12" spans="2:31"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c r="AD12" s="486"/>
      <c r="AE12" s="434"/>
    </row>
    <row r="13" spans="2:31" s="1" customFormat="1" x14ac:dyDescent="0.15">
      <c r="B13" s="301" t="s">
        <v>539</v>
      </c>
      <c r="Z13" s="302"/>
      <c r="AD13" s="486"/>
      <c r="AE13" s="434"/>
    </row>
    <row r="14" spans="2:31" s="1" customFormat="1" x14ac:dyDescent="0.15">
      <c r="B14" s="301"/>
      <c r="Z14" s="302"/>
      <c r="AD14" s="486"/>
      <c r="AE14" s="434"/>
    </row>
    <row r="15" spans="2:31" s="1" customFormat="1" x14ac:dyDescent="0.15">
      <c r="B15" s="301"/>
      <c r="C15" s="1" t="s">
        <v>540</v>
      </c>
      <c r="Z15" s="302"/>
      <c r="AD15" s="486"/>
      <c r="AE15" s="434"/>
    </row>
    <row r="16" spans="2:31" s="1" customFormat="1" ht="6.75" customHeight="1" x14ac:dyDescent="0.15">
      <c r="B16" s="301"/>
      <c r="Z16" s="302"/>
      <c r="AD16" s="486"/>
      <c r="AE16" s="434"/>
    </row>
    <row r="17" spans="2:31" s="1" customFormat="1" ht="26.25" customHeight="1" x14ac:dyDescent="0.15">
      <c r="B17" s="301"/>
      <c r="C17" s="892" t="s">
        <v>541</v>
      </c>
      <c r="D17" s="1158"/>
      <c r="E17" s="1158"/>
      <c r="F17" s="1158"/>
      <c r="G17" s="1159"/>
      <c r="H17" s="792"/>
      <c r="I17" s="793"/>
      <c r="J17" s="793"/>
      <c r="K17" s="793"/>
      <c r="L17" s="793"/>
      <c r="M17" s="793"/>
      <c r="N17" s="96" t="s">
        <v>542</v>
      </c>
      <c r="P17" s="892" t="s">
        <v>543</v>
      </c>
      <c r="Q17" s="1158"/>
      <c r="R17" s="1158"/>
      <c r="S17" s="1158"/>
      <c r="T17" s="1159"/>
      <c r="U17" s="792"/>
      <c r="V17" s="793"/>
      <c r="W17" s="793"/>
      <c r="X17" s="793"/>
      <c r="Y17" s="96" t="s">
        <v>542</v>
      </c>
      <c r="Z17" s="302"/>
      <c r="AD17" s="486"/>
      <c r="AE17" s="434"/>
    </row>
    <row r="18" spans="2:31" s="1" customFormat="1" x14ac:dyDescent="0.15">
      <c r="B18" s="301"/>
      <c r="N18" s="12"/>
      <c r="Z18" s="302"/>
      <c r="AD18" s="486"/>
      <c r="AE18" s="434"/>
    </row>
    <row r="19" spans="2:31" s="1" customFormat="1" x14ac:dyDescent="0.15">
      <c r="B19" s="301"/>
      <c r="C19" s="1" t="s">
        <v>544</v>
      </c>
      <c r="Z19" s="302"/>
      <c r="AD19" s="486"/>
      <c r="AE19" s="434"/>
    </row>
    <row r="20" spans="2:31" s="1" customFormat="1" ht="6.75" customHeight="1" x14ac:dyDescent="0.15">
      <c r="B20" s="301"/>
      <c r="Z20" s="302"/>
      <c r="AD20" s="486"/>
      <c r="AE20" s="434"/>
    </row>
    <row r="21" spans="2:31" s="1" customFormat="1" ht="26.25" customHeight="1" x14ac:dyDescent="0.15">
      <c r="B21" s="301"/>
      <c r="C21" s="892" t="s">
        <v>545</v>
      </c>
      <c r="D21" s="1158"/>
      <c r="E21" s="1158"/>
      <c r="F21" s="1158"/>
      <c r="G21" s="1159"/>
      <c r="H21" s="892" t="s">
        <v>546</v>
      </c>
      <c r="I21" s="1158"/>
      <c r="J21" s="1158"/>
      <c r="K21" s="1158"/>
      <c r="L21" s="793"/>
      <c r="M21" s="793"/>
      <c r="N21" s="96" t="s">
        <v>542</v>
      </c>
      <c r="O21" s="892" t="s">
        <v>547</v>
      </c>
      <c r="P21" s="1158"/>
      <c r="Q21" s="1158"/>
      <c r="R21" s="1158"/>
      <c r="S21" s="793"/>
      <c r="T21" s="793"/>
      <c r="U21" s="96" t="s">
        <v>542</v>
      </c>
      <c r="Z21" s="302"/>
      <c r="AD21" s="486"/>
      <c r="AE21" s="434"/>
    </row>
    <row r="22" spans="2:31" s="1" customFormat="1" ht="26.25" customHeight="1" x14ac:dyDescent="0.15">
      <c r="B22" s="301"/>
      <c r="C22" s="892" t="s">
        <v>548</v>
      </c>
      <c r="D22" s="1158"/>
      <c r="E22" s="1158"/>
      <c r="F22" s="1158"/>
      <c r="G22" s="1159"/>
      <c r="H22" s="892" t="s">
        <v>546</v>
      </c>
      <c r="I22" s="1158"/>
      <c r="J22" s="1158"/>
      <c r="K22" s="1158"/>
      <c r="L22" s="793"/>
      <c r="M22" s="793"/>
      <c r="N22" s="96" t="s">
        <v>542</v>
      </c>
      <c r="O22" s="892" t="s">
        <v>547</v>
      </c>
      <c r="P22" s="1158"/>
      <c r="Q22" s="1158"/>
      <c r="R22" s="1158"/>
      <c r="S22" s="793"/>
      <c r="T22" s="793"/>
      <c r="U22" s="96" t="s">
        <v>542</v>
      </c>
      <c r="Z22" s="302"/>
      <c r="AD22" s="486"/>
      <c r="AE22" s="434"/>
    </row>
    <row r="23" spans="2:31" s="1" customFormat="1" ht="26.25" customHeight="1" x14ac:dyDescent="0.15">
      <c r="B23" s="301"/>
      <c r="C23" s="892" t="s">
        <v>549</v>
      </c>
      <c r="D23" s="1158"/>
      <c r="E23" s="1158"/>
      <c r="F23" s="1158"/>
      <c r="G23" s="1159"/>
      <c r="H23" s="892" t="s">
        <v>546</v>
      </c>
      <c r="I23" s="1158"/>
      <c r="J23" s="1158"/>
      <c r="K23" s="1158"/>
      <c r="L23" s="793"/>
      <c r="M23" s="793"/>
      <c r="N23" s="96" t="s">
        <v>542</v>
      </c>
      <c r="O23" s="892" t="s">
        <v>547</v>
      </c>
      <c r="P23" s="1158"/>
      <c r="Q23" s="1158"/>
      <c r="R23" s="1158"/>
      <c r="S23" s="793"/>
      <c r="T23" s="793"/>
      <c r="U23" s="96" t="s">
        <v>542</v>
      </c>
      <c r="Z23" s="302"/>
      <c r="AD23" s="486"/>
      <c r="AE23" s="434"/>
    </row>
    <row r="24" spans="2:31" s="1" customFormat="1" x14ac:dyDescent="0.15">
      <c r="B24" s="301"/>
      <c r="L24" s="12"/>
      <c r="Q24" s="12"/>
      <c r="V24" s="12"/>
      <c r="Z24" s="302"/>
      <c r="AD24" s="486"/>
      <c r="AE24" s="434"/>
    </row>
    <row r="25" spans="2:31" s="1" customFormat="1" x14ac:dyDescent="0.15">
      <c r="B25" s="301"/>
      <c r="C25" s="1" t="s">
        <v>550</v>
      </c>
      <c r="Z25" s="302"/>
      <c r="AD25" s="486"/>
      <c r="AE25" s="434"/>
    </row>
    <row r="26" spans="2:31" s="1" customFormat="1" ht="4.5" customHeight="1" x14ac:dyDescent="0.15">
      <c r="B26" s="301"/>
      <c r="Z26" s="302"/>
      <c r="AD26" s="486"/>
      <c r="AE26" s="434"/>
    </row>
    <row r="27" spans="2:31" s="1" customFormat="1" ht="24" customHeight="1" x14ac:dyDescent="0.15">
      <c r="B27" s="301"/>
      <c r="C27" s="792" t="s">
        <v>551</v>
      </c>
      <c r="D27" s="793"/>
      <c r="E27" s="793"/>
      <c r="F27" s="793"/>
      <c r="G27" s="793"/>
      <c r="H27" s="793"/>
      <c r="I27" s="793"/>
      <c r="J27" s="793"/>
      <c r="K27" s="793"/>
      <c r="L27" s="793"/>
      <c r="M27" s="793"/>
      <c r="N27" s="793"/>
      <c r="O27" s="794"/>
      <c r="P27" s="792" t="s">
        <v>552</v>
      </c>
      <c r="Q27" s="793"/>
      <c r="R27" s="793"/>
      <c r="S27" s="793"/>
      <c r="T27" s="793"/>
      <c r="U27" s="793"/>
      <c r="V27" s="793"/>
      <c r="W27" s="793"/>
      <c r="X27" s="793"/>
      <c r="Y27" s="794"/>
      <c r="Z27" s="92"/>
      <c r="AD27" s="486"/>
      <c r="AE27" s="434"/>
    </row>
    <row r="28" spans="2:31" s="1" customFormat="1" ht="21" customHeight="1" x14ac:dyDescent="0.15">
      <c r="B28" s="301"/>
      <c r="C28" s="892"/>
      <c r="D28" s="1158"/>
      <c r="E28" s="1158"/>
      <c r="F28" s="1158"/>
      <c r="G28" s="1158"/>
      <c r="H28" s="1158"/>
      <c r="I28" s="1158"/>
      <c r="J28" s="1158"/>
      <c r="K28" s="1158"/>
      <c r="L28" s="1158"/>
      <c r="M28" s="1158"/>
      <c r="N28" s="1158"/>
      <c r="O28" s="1159"/>
      <c r="P28" s="892"/>
      <c r="Q28" s="1158"/>
      <c r="R28" s="1158"/>
      <c r="S28" s="1158"/>
      <c r="T28" s="1158"/>
      <c r="U28" s="1158"/>
      <c r="V28" s="1158"/>
      <c r="W28" s="1158"/>
      <c r="X28" s="1158"/>
      <c r="Y28" s="1159"/>
      <c r="Z28" s="302"/>
      <c r="AD28" s="486"/>
      <c r="AE28" s="434"/>
    </row>
    <row r="29" spans="2:31" s="1" customFormat="1" ht="21" customHeight="1" x14ac:dyDescent="0.15">
      <c r="B29" s="301"/>
      <c r="C29" s="892"/>
      <c r="D29" s="1158"/>
      <c r="E29" s="1158"/>
      <c r="F29" s="1158"/>
      <c r="G29" s="1158"/>
      <c r="H29" s="1158"/>
      <c r="I29" s="1158"/>
      <c r="J29" s="1158"/>
      <c r="K29" s="1158"/>
      <c r="L29" s="1158"/>
      <c r="M29" s="1158"/>
      <c r="N29" s="1158"/>
      <c r="O29" s="1159"/>
      <c r="P29" s="892"/>
      <c r="Q29" s="1158"/>
      <c r="R29" s="1158"/>
      <c r="S29" s="1158"/>
      <c r="T29" s="1158"/>
      <c r="U29" s="1158"/>
      <c r="V29" s="1158"/>
      <c r="W29" s="1158"/>
      <c r="X29" s="1158"/>
      <c r="Y29" s="1159"/>
      <c r="Z29" s="302"/>
      <c r="AD29" s="486"/>
      <c r="AE29" s="434"/>
    </row>
    <row r="30" spans="2:31" s="1" customFormat="1" ht="21" customHeight="1" x14ac:dyDescent="0.15">
      <c r="B30" s="301"/>
      <c r="C30" s="892"/>
      <c r="D30" s="1158"/>
      <c r="E30" s="1158"/>
      <c r="F30" s="1158"/>
      <c r="G30" s="1158"/>
      <c r="H30" s="1158"/>
      <c r="I30" s="1158"/>
      <c r="J30" s="1158"/>
      <c r="K30" s="1158"/>
      <c r="L30" s="1158"/>
      <c r="M30" s="1158"/>
      <c r="N30" s="1158"/>
      <c r="O30" s="1159"/>
      <c r="P30" s="892"/>
      <c r="Q30" s="1158"/>
      <c r="R30" s="1158"/>
      <c r="S30" s="1158"/>
      <c r="T30" s="1158"/>
      <c r="U30" s="1158"/>
      <c r="V30" s="1158"/>
      <c r="W30" s="1158"/>
      <c r="X30" s="1158"/>
      <c r="Y30" s="1159"/>
      <c r="Z30" s="302"/>
      <c r="AD30" s="486"/>
      <c r="AE30" s="434"/>
    </row>
    <row r="31" spans="2:31" s="1" customFormat="1" ht="21" customHeight="1" x14ac:dyDescent="0.15">
      <c r="B31" s="301"/>
      <c r="C31" s="892"/>
      <c r="D31" s="1158"/>
      <c r="E31" s="1158"/>
      <c r="F31" s="1158"/>
      <c r="G31" s="1158"/>
      <c r="H31" s="1158"/>
      <c r="I31" s="1158"/>
      <c r="J31" s="1158"/>
      <c r="K31" s="1158"/>
      <c r="L31" s="1158"/>
      <c r="M31" s="1158"/>
      <c r="N31" s="1158"/>
      <c r="O31" s="1159"/>
      <c r="P31" s="892"/>
      <c r="Q31" s="1158"/>
      <c r="R31" s="1158"/>
      <c r="S31" s="1158"/>
      <c r="T31" s="1158"/>
      <c r="U31" s="1158"/>
      <c r="V31" s="1158"/>
      <c r="W31" s="1158"/>
      <c r="X31" s="1158"/>
      <c r="Y31" s="1159"/>
      <c r="Z31" s="302"/>
      <c r="AD31" s="486"/>
      <c r="AE31" s="434"/>
    </row>
    <row r="32" spans="2:31" s="1" customFormat="1" ht="21" customHeight="1" x14ac:dyDescent="0.15">
      <c r="B32" s="301"/>
      <c r="C32" s="892"/>
      <c r="D32" s="1158"/>
      <c r="E32" s="1158"/>
      <c r="F32" s="1158"/>
      <c r="G32" s="1158"/>
      <c r="H32" s="1158"/>
      <c r="I32" s="1158"/>
      <c r="J32" s="1158"/>
      <c r="K32" s="1158"/>
      <c r="L32" s="1158"/>
      <c r="M32" s="1158"/>
      <c r="N32" s="1158"/>
      <c r="O32" s="1159"/>
      <c r="P32" s="892"/>
      <c r="Q32" s="1158"/>
      <c r="R32" s="1158"/>
      <c r="S32" s="1158"/>
      <c r="T32" s="1158"/>
      <c r="U32" s="1158"/>
      <c r="V32" s="1158"/>
      <c r="W32" s="1158"/>
      <c r="X32" s="1158"/>
      <c r="Y32" s="1159"/>
      <c r="Z32" s="302"/>
      <c r="AD32" s="486"/>
      <c r="AE32" s="434"/>
    </row>
    <row r="33" spans="2:31" s="1" customFormat="1" ht="21" customHeight="1" x14ac:dyDescent="0.15">
      <c r="B33" s="301"/>
      <c r="C33" s="101"/>
      <c r="D33" s="101"/>
      <c r="E33" s="101"/>
      <c r="F33" s="101"/>
      <c r="G33" s="101"/>
      <c r="H33" s="101"/>
      <c r="I33" s="101"/>
      <c r="J33" s="101"/>
      <c r="K33" s="101"/>
      <c r="L33" s="101"/>
      <c r="M33" s="101"/>
      <c r="N33" s="101"/>
      <c r="O33" s="101"/>
      <c r="P33" s="8"/>
      <c r="Q33" s="8"/>
      <c r="R33" s="8"/>
      <c r="S33" s="8"/>
      <c r="T33" s="8"/>
      <c r="U33" s="8"/>
      <c r="V33" s="8"/>
      <c r="W33" s="8"/>
      <c r="X33" s="8"/>
      <c r="Y33" s="8"/>
      <c r="Z33" s="302"/>
      <c r="AD33" s="486"/>
      <c r="AE33" s="434"/>
    </row>
    <row r="34" spans="2:31" s="1" customFormat="1" ht="21" customHeight="1" x14ac:dyDescent="0.15">
      <c r="B34" s="301"/>
      <c r="C34" s="1177" t="s">
        <v>553</v>
      </c>
      <c r="D34" s="1178"/>
      <c r="E34" s="1178"/>
      <c r="F34" s="1178"/>
      <c r="G34" s="1178"/>
      <c r="H34" s="1178"/>
      <c r="I34" s="1178"/>
      <c r="J34" s="1178"/>
      <c r="K34" s="1178"/>
      <c r="L34" s="1178"/>
      <c r="M34" s="1178"/>
      <c r="N34" s="1178"/>
      <c r="O34" s="1178"/>
      <c r="P34" s="1178"/>
      <c r="Q34" s="1178"/>
      <c r="R34" s="1178"/>
      <c r="S34" s="1178"/>
      <c r="T34" s="1178"/>
      <c r="U34" s="1178"/>
      <c r="V34" s="1179"/>
      <c r="W34" s="621" t="s">
        <v>897</v>
      </c>
      <c r="X34" s="622" t="s">
        <v>898</v>
      </c>
      <c r="Y34" s="623" t="s">
        <v>899</v>
      </c>
      <c r="Z34" s="302"/>
      <c r="AD34" s="486"/>
      <c r="AE34" s="477"/>
    </row>
    <row r="35" spans="2:31" s="1" customFormat="1" ht="21" customHeight="1" x14ac:dyDescent="0.15">
      <c r="B35" s="301"/>
      <c r="C35" s="1180"/>
      <c r="D35" s="1181"/>
      <c r="E35" s="1181"/>
      <c r="F35" s="1181"/>
      <c r="G35" s="1181"/>
      <c r="H35" s="1181"/>
      <c r="I35" s="1181"/>
      <c r="J35" s="1181"/>
      <c r="K35" s="1181"/>
      <c r="L35" s="1181"/>
      <c r="M35" s="1181"/>
      <c r="N35" s="1181"/>
      <c r="O35" s="1181"/>
      <c r="P35" s="1181"/>
      <c r="Q35" s="1181"/>
      <c r="R35" s="1181"/>
      <c r="S35" s="1181"/>
      <c r="T35" s="1181"/>
      <c r="U35" s="1181"/>
      <c r="V35" s="1182"/>
      <c r="W35" s="618" t="s">
        <v>782</v>
      </c>
      <c r="X35" s="586" t="s">
        <v>898</v>
      </c>
      <c r="Y35" s="624" t="s">
        <v>782</v>
      </c>
      <c r="Z35" s="302"/>
      <c r="AD35" s="486"/>
      <c r="AE35" s="477"/>
    </row>
    <row r="36" spans="2:31" s="1" customFormat="1" x14ac:dyDescent="0.15">
      <c r="B36" s="315"/>
      <c r="C36" s="8"/>
      <c r="D36" s="8"/>
      <c r="E36" s="8"/>
      <c r="F36" s="8"/>
      <c r="G36" s="8"/>
      <c r="H36" s="8"/>
      <c r="I36" s="8"/>
      <c r="J36" s="8"/>
      <c r="K36" s="8"/>
      <c r="L36" s="8"/>
      <c r="M36" s="8"/>
      <c r="N36" s="8"/>
      <c r="O36" s="8"/>
      <c r="P36" s="8"/>
      <c r="Q36" s="8"/>
      <c r="R36" s="8"/>
      <c r="S36" s="8"/>
      <c r="T36" s="8"/>
      <c r="U36" s="8"/>
      <c r="V36" s="8"/>
      <c r="W36" s="8"/>
      <c r="X36" s="8"/>
      <c r="Y36" s="8"/>
      <c r="Z36" s="318"/>
      <c r="AD36" s="486"/>
      <c r="AE36" s="477"/>
    </row>
    <row r="37" spans="2:31" s="1" customFormat="1" x14ac:dyDescent="0.15">
      <c r="AD37" s="486"/>
      <c r="AE37" s="477"/>
    </row>
    <row r="38" spans="2:31" s="1" customFormat="1" x14ac:dyDescent="0.15">
      <c r="AD38" s="486"/>
      <c r="AE38" s="477"/>
    </row>
    <row r="39" spans="2:31" x14ac:dyDescent="0.15">
      <c r="AE39" s="477"/>
    </row>
    <row r="40" spans="2:31" x14ac:dyDescent="0.15">
      <c r="AE40" s="477"/>
    </row>
    <row r="41" spans="2:31" x14ac:dyDescent="0.15">
      <c r="AE41" s="477"/>
    </row>
    <row r="42" spans="2:31" x14ac:dyDescent="0.15">
      <c r="AE42" s="477"/>
    </row>
    <row r="43" spans="2:31" x14ac:dyDescent="0.15">
      <c r="AE43" s="477"/>
    </row>
    <row r="44" spans="2:31" x14ac:dyDescent="0.15">
      <c r="AE44" s="477"/>
    </row>
  </sheetData>
  <mergeCells count="39">
    <mergeCell ref="C34:V35"/>
    <mergeCell ref="AD2:AE3"/>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Q9:Q10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Q65545:Q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Q131081:Q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Q196617:Q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Q262153:Q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Q327689:Q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Q393225:Q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Q458761:Q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Q524297:Q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Q589833:Q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Q655369:Q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Q720905:Q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Q786441:Q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Q851977:Q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Q917513:Q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Q983049:Q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xr:uid="{EA44EA76-A2A2-4185-84D7-2B71B12CE107}">
      <formula1>"□,■"</formula1>
    </dataValidation>
  </dataValidations>
  <hyperlinks>
    <hyperlink ref="AD2" location="添付書類一覧!A1" display="添付書類一覧に戻る" xr:uid="{A5F58F96-73B5-47F6-8EC4-EE1BC707177A}"/>
  </hyperlink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A2DA1-BC36-4367-A5A6-738B6E179458}">
  <sheetPr>
    <tabColor theme="3" tint="0.79998168889431442"/>
  </sheetPr>
  <dimension ref="A1:AM44"/>
  <sheetViews>
    <sheetView showGridLines="0" zoomScale="85" zoomScaleNormal="85" zoomScaleSheetLayoutView="100" workbookViewId="0">
      <selection activeCell="AC2" sqref="AC2:AD3"/>
    </sheetView>
  </sheetViews>
  <sheetFormatPr defaultColWidth="3.5" defaultRowHeight="13.5" x14ac:dyDescent="0.15"/>
  <cols>
    <col min="1" max="1" width="2.875" style="379" customWidth="1"/>
    <col min="2" max="6" width="2.875" style="338" customWidth="1"/>
    <col min="7" max="7" width="2.5" style="338" customWidth="1"/>
    <col min="8" max="12" width="3.5" style="338" customWidth="1"/>
    <col min="13" max="13" width="10.125" style="338" customWidth="1"/>
    <col min="14" max="14" width="6.875" style="338" customWidth="1"/>
    <col min="15" max="19" width="3.5" style="338" customWidth="1"/>
    <col min="20" max="22" width="4.25" style="338" customWidth="1"/>
    <col min="23" max="23" width="2.375" style="338" customWidth="1"/>
    <col min="24" max="24" width="4.25" style="338" customWidth="1"/>
    <col min="25" max="26" width="3.125" style="338" customWidth="1"/>
    <col min="27" max="27" width="4.625" style="338" customWidth="1"/>
    <col min="28" max="28" width="3.5" style="338"/>
    <col min="29" max="29" width="25.875" style="486" customWidth="1"/>
    <col min="30" max="30" width="9" style="434"/>
    <col min="31" max="256" width="3.5" style="338"/>
    <col min="257" max="262" width="2.875" style="338" customWidth="1"/>
    <col min="263" max="263" width="2.5" style="338" customWidth="1"/>
    <col min="264" max="268" width="3.5" style="338"/>
    <col min="269" max="269" width="10.125" style="338" customWidth="1"/>
    <col min="270" max="270" width="6.875" style="338" customWidth="1"/>
    <col min="271" max="275" width="3.5" style="338"/>
    <col min="276" max="278" width="4.25" style="338" customWidth="1"/>
    <col min="279" max="279" width="2.375" style="338" customWidth="1"/>
    <col min="280" max="280" width="4.25" style="338" customWidth="1"/>
    <col min="281" max="282" width="3.125" style="338" customWidth="1"/>
    <col min="283" max="283" width="4.625" style="338" customWidth="1"/>
    <col min="284" max="512" width="3.5" style="338"/>
    <col min="513" max="518" width="2.875" style="338" customWidth="1"/>
    <col min="519" max="519" width="2.5" style="338" customWidth="1"/>
    <col min="520" max="524" width="3.5" style="338"/>
    <col min="525" max="525" width="10.125" style="338" customWidth="1"/>
    <col min="526" max="526" width="6.875" style="338" customWidth="1"/>
    <col min="527" max="531" width="3.5" style="338"/>
    <col min="532" max="534" width="4.25" style="338" customWidth="1"/>
    <col min="535" max="535" width="2.375" style="338" customWidth="1"/>
    <col min="536" max="536" width="4.25" style="338" customWidth="1"/>
    <col min="537" max="538" width="3.125" style="338" customWidth="1"/>
    <col min="539" max="539" width="4.625" style="338" customWidth="1"/>
    <col min="540" max="768" width="3.5" style="338"/>
    <col min="769" max="774" width="2.875" style="338" customWidth="1"/>
    <col min="775" max="775" width="2.5" style="338" customWidth="1"/>
    <col min="776" max="780" width="3.5" style="338"/>
    <col min="781" max="781" width="10.125" style="338" customWidth="1"/>
    <col min="782" max="782" width="6.875" style="338" customWidth="1"/>
    <col min="783" max="787" width="3.5" style="338"/>
    <col min="788" max="790" width="4.25" style="338" customWidth="1"/>
    <col min="791" max="791" width="2.375" style="338" customWidth="1"/>
    <col min="792" max="792" width="4.25" style="338" customWidth="1"/>
    <col min="793" max="794" width="3.125" style="338" customWidth="1"/>
    <col min="795" max="795" width="4.625" style="338" customWidth="1"/>
    <col min="796" max="1024" width="3.5" style="338"/>
    <col min="1025" max="1030" width="2.875" style="338" customWidth="1"/>
    <col min="1031" max="1031" width="2.5" style="338" customWidth="1"/>
    <col min="1032" max="1036" width="3.5" style="338"/>
    <col min="1037" max="1037" width="10.125" style="338" customWidth="1"/>
    <col min="1038" max="1038" width="6.875" style="338" customWidth="1"/>
    <col min="1039" max="1043" width="3.5" style="338"/>
    <col min="1044" max="1046" width="4.25" style="338" customWidth="1"/>
    <col min="1047" max="1047" width="2.375" style="338" customWidth="1"/>
    <col min="1048" max="1048" width="4.25" style="338" customWidth="1"/>
    <col min="1049" max="1050" width="3.125" style="338" customWidth="1"/>
    <col min="1051" max="1051" width="4.625" style="338" customWidth="1"/>
    <col min="1052" max="1280" width="3.5" style="338"/>
    <col min="1281" max="1286" width="2.875" style="338" customWidth="1"/>
    <col min="1287" max="1287" width="2.5" style="338" customWidth="1"/>
    <col min="1288" max="1292" width="3.5" style="338"/>
    <col min="1293" max="1293" width="10.125" style="338" customWidth="1"/>
    <col min="1294" max="1294" width="6.875" style="338" customWidth="1"/>
    <col min="1295" max="1299" width="3.5" style="338"/>
    <col min="1300" max="1302" width="4.25" style="338" customWidth="1"/>
    <col min="1303" max="1303" width="2.375" style="338" customWidth="1"/>
    <col min="1304" max="1304" width="4.25" style="338" customWidth="1"/>
    <col min="1305" max="1306" width="3.125" style="338" customWidth="1"/>
    <col min="1307" max="1307" width="4.625" style="338" customWidth="1"/>
    <col min="1308" max="1536" width="3.5" style="338"/>
    <col min="1537" max="1542" width="2.875" style="338" customWidth="1"/>
    <col min="1543" max="1543" width="2.5" style="338" customWidth="1"/>
    <col min="1544" max="1548" width="3.5" style="338"/>
    <col min="1549" max="1549" width="10.125" style="338" customWidth="1"/>
    <col min="1550" max="1550" width="6.875" style="338" customWidth="1"/>
    <col min="1551" max="1555" width="3.5" style="338"/>
    <col min="1556" max="1558" width="4.25" style="338" customWidth="1"/>
    <col min="1559" max="1559" width="2.375" style="338" customWidth="1"/>
    <col min="1560" max="1560" width="4.25" style="338" customWidth="1"/>
    <col min="1561" max="1562" width="3.125" style="338" customWidth="1"/>
    <col min="1563" max="1563" width="4.625" style="338" customWidth="1"/>
    <col min="1564" max="1792" width="3.5" style="338"/>
    <col min="1793" max="1798" width="2.875" style="338" customWidth="1"/>
    <col min="1799" max="1799" width="2.5" style="338" customWidth="1"/>
    <col min="1800" max="1804" width="3.5" style="338"/>
    <col min="1805" max="1805" width="10.125" style="338" customWidth="1"/>
    <col min="1806" max="1806" width="6.875" style="338" customWidth="1"/>
    <col min="1807" max="1811" width="3.5" style="338"/>
    <col min="1812" max="1814" width="4.25" style="338" customWidth="1"/>
    <col min="1815" max="1815" width="2.375" style="338" customWidth="1"/>
    <col min="1816" max="1816" width="4.25" style="338" customWidth="1"/>
    <col min="1817" max="1818" width="3.125" style="338" customWidth="1"/>
    <col min="1819" max="1819" width="4.625" style="338" customWidth="1"/>
    <col min="1820" max="2048" width="3.5" style="338"/>
    <col min="2049" max="2054" width="2.875" style="338" customWidth="1"/>
    <col min="2055" max="2055" width="2.5" style="338" customWidth="1"/>
    <col min="2056" max="2060" width="3.5" style="338"/>
    <col min="2061" max="2061" width="10.125" style="338" customWidth="1"/>
    <col min="2062" max="2062" width="6.875" style="338" customWidth="1"/>
    <col min="2063" max="2067" width="3.5" style="338"/>
    <col min="2068" max="2070" width="4.25" style="338" customWidth="1"/>
    <col min="2071" max="2071" width="2.375" style="338" customWidth="1"/>
    <col min="2072" max="2072" width="4.25" style="338" customWidth="1"/>
    <col min="2073" max="2074" width="3.125" style="338" customWidth="1"/>
    <col min="2075" max="2075" width="4.625" style="338" customWidth="1"/>
    <col min="2076" max="2304" width="3.5" style="338"/>
    <col min="2305" max="2310" width="2.875" style="338" customWidth="1"/>
    <col min="2311" max="2311" width="2.5" style="338" customWidth="1"/>
    <col min="2312" max="2316" width="3.5" style="338"/>
    <col min="2317" max="2317" width="10.125" style="338" customWidth="1"/>
    <col min="2318" max="2318" width="6.875" style="338" customWidth="1"/>
    <col min="2319" max="2323" width="3.5" style="338"/>
    <col min="2324" max="2326" width="4.25" style="338" customWidth="1"/>
    <col min="2327" max="2327" width="2.375" style="338" customWidth="1"/>
    <col min="2328" max="2328" width="4.25" style="338" customWidth="1"/>
    <col min="2329" max="2330" width="3.125" style="338" customWidth="1"/>
    <col min="2331" max="2331" width="4.625" style="338" customWidth="1"/>
    <col min="2332" max="2560" width="3.5" style="338"/>
    <col min="2561" max="2566" width="2.875" style="338" customWidth="1"/>
    <col min="2567" max="2567" width="2.5" style="338" customWidth="1"/>
    <col min="2568" max="2572" width="3.5" style="338"/>
    <col min="2573" max="2573" width="10.125" style="338" customWidth="1"/>
    <col min="2574" max="2574" width="6.875" style="338" customWidth="1"/>
    <col min="2575" max="2579" width="3.5" style="338"/>
    <col min="2580" max="2582" width="4.25" style="338" customWidth="1"/>
    <col min="2583" max="2583" width="2.375" style="338" customWidth="1"/>
    <col min="2584" max="2584" width="4.25" style="338" customWidth="1"/>
    <col min="2585" max="2586" width="3.125" style="338" customWidth="1"/>
    <col min="2587" max="2587" width="4.625" style="338" customWidth="1"/>
    <col min="2588" max="2816" width="3.5" style="338"/>
    <col min="2817" max="2822" width="2.875" style="338" customWidth="1"/>
    <col min="2823" max="2823" width="2.5" style="338" customWidth="1"/>
    <col min="2824" max="2828" width="3.5" style="338"/>
    <col min="2829" max="2829" width="10.125" style="338" customWidth="1"/>
    <col min="2830" max="2830" width="6.875" style="338" customWidth="1"/>
    <col min="2831" max="2835" width="3.5" style="338"/>
    <col min="2836" max="2838" width="4.25" style="338" customWidth="1"/>
    <col min="2839" max="2839" width="2.375" style="338" customWidth="1"/>
    <col min="2840" max="2840" width="4.25" style="338" customWidth="1"/>
    <col min="2841" max="2842" width="3.125" style="338" customWidth="1"/>
    <col min="2843" max="2843" width="4.625" style="338" customWidth="1"/>
    <col min="2844" max="3072" width="3.5" style="338"/>
    <col min="3073" max="3078" width="2.875" style="338" customWidth="1"/>
    <col min="3079" max="3079" width="2.5" style="338" customWidth="1"/>
    <col min="3080" max="3084" width="3.5" style="338"/>
    <col min="3085" max="3085" width="10.125" style="338" customWidth="1"/>
    <col min="3086" max="3086" width="6.875" style="338" customWidth="1"/>
    <col min="3087" max="3091" width="3.5" style="338"/>
    <col min="3092" max="3094" width="4.25" style="338" customWidth="1"/>
    <col min="3095" max="3095" width="2.375" style="338" customWidth="1"/>
    <col min="3096" max="3096" width="4.25" style="338" customWidth="1"/>
    <col min="3097" max="3098" width="3.125" style="338" customWidth="1"/>
    <col min="3099" max="3099" width="4.625" style="338" customWidth="1"/>
    <col min="3100" max="3328" width="3.5" style="338"/>
    <col min="3329" max="3334" width="2.875" style="338" customWidth="1"/>
    <col min="3335" max="3335" width="2.5" style="338" customWidth="1"/>
    <col min="3336" max="3340" width="3.5" style="338"/>
    <col min="3341" max="3341" width="10.125" style="338" customWidth="1"/>
    <col min="3342" max="3342" width="6.875" style="338" customWidth="1"/>
    <col min="3343" max="3347" width="3.5" style="338"/>
    <col min="3348" max="3350" width="4.25" style="338" customWidth="1"/>
    <col min="3351" max="3351" width="2.375" style="338" customWidth="1"/>
    <col min="3352" max="3352" width="4.25" style="338" customWidth="1"/>
    <col min="3353" max="3354" width="3.125" style="338" customWidth="1"/>
    <col min="3355" max="3355" width="4.625" style="338" customWidth="1"/>
    <col min="3356" max="3584" width="3.5" style="338"/>
    <col min="3585" max="3590" width="2.875" style="338" customWidth="1"/>
    <col min="3591" max="3591" width="2.5" style="338" customWidth="1"/>
    <col min="3592" max="3596" width="3.5" style="338"/>
    <col min="3597" max="3597" width="10.125" style="338" customWidth="1"/>
    <col min="3598" max="3598" width="6.875" style="338" customWidth="1"/>
    <col min="3599" max="3603" width="3.5" style="338"/>
    <col min="3604" max="3606" width="4.25" style="338" customWidth="1"/>
    <col min="3607" max="3607" width="2.375" style="338" customWidth="1"/>
    <col min="3608" max="3608" width="4.25" style="338" customWidth="1"/>
    <col min="3609" max="3610" width="3.125" style="338" customWidth="1"/>
    <col min="3611" max="3611" width="4.625" style="338" customWidth="1"/>
    <col min="3612" max="3840" width="3.5" style="338"/>
    <col min="3841" max="3846" width="2.875" style="338" customWidth="1"/>
    <col min="3847" max="3847" width="2.5" style="338" customWidth="1"/>
    <col min="3848" max="3852" width="3.5" style="338"/>
    <col min="3853" max="3853" width="10.125" style="338" customWidth="1"/>
    <col min="3854" max="3854" width="6.875" style="338" customWidth="1"/>
    <col min="3855" max="3859" width="3.5" style="338"/>
    <col min="3860" max="3862" width="4.25" style="338" customWidth="1"/>
    <col min="3863" max="3863" width="2.375" style="338" customWidth="1"/>
    <col min="3864" max="3864" width="4.25" style="338" customWidth="1"/>
    <col min="3865" max="3866" width="3.125" style="338" customWidth="1"/>
    <col min="3867" max="3867" width="4.625" style="338" customWidth="1"/>
    <col min="3868" max="4096" width="3.5" style="338"/>
    <col min="4097" max="4102" width="2.875" style="338" customWidth="1"/>
    <col min="4103" max="4103" width="2.5" style="338" customWidth="1"/>
    <col min="4104" max="4108" width="3.5" style="338"/>
    <col min="4109" max="4109" width="10.125" style="338" customWidth="1"/>
    <col min="4110" max="4110" width="6.875" style="338" customWidth="1"/>
    <col min="4111" max="4115" width="3.5" style="338"/>
    <col min="4116" max="4118" width="4.25" style="338" customWidth="1"/>
    <col min="4119" max="4119" width="2.375" style="338" customWidth="1"/>
    <col min="4120" max="4120" width="4.25" style="338" customWidth="1"/>
    <col min="4121" max="4122" width="3.125" style="338" customWidth="1"/>
    <col min="4123" max="4123" width="4.625" style="338" customWidth="1"/>
    <col min="4124" max="4352" width="3.5" style="338"/>
    <col min="4353" max="4358" width="2.875" style="338" customWidth="1"/>
    <col min="4359" max="4359" width="2.5" style="338" customWidth="1"/>
    <col min="4360" max="4364" width="3.5" style="338"/>
    <col min="4365" max="4365" width="10.125" style="338" customWidth="1"/>
    <col min="4366" max="4366" width="6.875" style="338" customWidth="1"/>
    <col min="4367" max="4371" width="3.5" style="338"/>
    <col min="4372" max="4374" width="4.25" style="338" customWidth="1"/>
    <col min="4375" max="4375" width="2.375" style="338" customWidth="1"/>
    <col min="4376" max="4376" width="4.25" style="338" customWidth="1"/>
    <col min="4377" max="4378" width="3.125" style="338" customWidth="1"/>
    <col min="4379" max="4379" width="4.625" style="338" customWidth="1"/>
    <col min="4380" max="4608" width="3.5" style="338"/>
    <col min="4609" max="4614" width="2.875" style="338" customWidth="1"/>
    <col min="4615" max="4615" width="2.5" style="338" customWidth="1"/>
    <col min="4616" max="4620" width="3.5" style="338"/>
    <col min="4621" max="4621" width="10.125" style="338" customWidth="1"/>
    <col min="4622" max="4622" width="6.875" style="338" customWidth="1"/>
    <col min="4623" max="4627" width="3.5" style="338"/>
    <col min="4628" max="4630" width="4.25" style="338" customWidth="1"/>
    <col min="4631" max="4631" width="2.375" style="338" customWidth="1"/>
    <col min="4632" max="4632" width="4.25" style="338" customWidth="1"/>
    <col min="4633" max="4634" width="3.125" style="338" customWidth="1"/>
    <col min="4635" max="4635" width="4.625" style="338" customWidth="1"/>
    <col min="4636" max="4864" width="3.5" style="338"/>
    <col min="4865" max="4870" width="2.875" style="338" customWidth="1"/>
    <col min="4871" max="4871" width="2.5" style="338" customWidth="1"/>
    <col min="4872" max="4876" width="3.5" style="338"/>
    <col min="4877" max="4877" width="10.125" style="338" customWidth="1"/>
    <col min="4878" max="4878" width="6.875" style="338" customWidth="1"/>
    <col min="4879" max="4883" width="3.5" style="338"/>
    <col min="4884" max="4886" width="4.25" style="338" customWidth="1"/>
    <col min="4887" max="4887" width="2.375" style="338" customWidth="1"/>
    <col min="4888" max="4888" width="4.25" style="338" customWidth="1"/>
    <col min="4889" max="4890" width="3.125" style="338" customWidth="1"/>
    <col min="4891" max="4891" width="4.625" style="338" customWidth="1"/>
    <col min="4892" max="5120" width="3.5" style="338"/>
    <col min="5121" max="5126" width="2.875" style="338" customWidth="1"/>
    <col min="5127" max="5127" width="2.5" style="338" customWidth="1"/>
    <col min="5128" max="5132" width="3.5" style="338"/>
    <col min="5133" max="5133" width="10.125" style="338" customWidth="1"/>
    <col min="5134" max="5134" width="6.875" style="338" customWidth="1"/>
    <col min="5135" max="5139" width="3.5" style="338"/>
    <col min="5140" max="5142" width="4.25" style="338" customWidth="1"/>
    <col min="5143" max="5143" width="2.375" style="338" customWidth="1"/>
    <col min="5144" max="5144" width="4.25" style="338" customWidth="1"/>
    <col min="5145" max="5146" width="3.125" style="338" customWidth="1"/>
    <col min="5147" max="5147" width="4.625" style="338" customWidth="1"/>
    <col min="5148" max="5376" width="3.5" style="338"/>
    <col min="5377" max="5382" width="2.875" style="338" customWidth="1"/>
    <col min="5383" max="5383" width="2.5" style="338" customWidth="1"/>
    <col min="5384" max="5388" width="3.5" style="338"/>
    <col min="5389" max="5389" width="10.125" style="338" customWidth="1"/>
    <col min="5390" max="5390" width="6.875" style="338" customWidth="1"/>
    <col min="5391" max="5395" width="3.5" style="338"/>
    <col min="5396" max="5398" width="4.25" style="338" customWidth="1"/>
    <col min="5399" max="5399" width="2.375" style="338" customWidth="1"/>
    <col min="5400" max="5400" width="4.25" style="338" customWidth="1"/>
    <col min="5401" max="5402" width="3.125" style="338" customWidth="1"/>
    <col min="5403" max="5403" width="4.625" style="338" customWidth="1"/>
    <col min="5404" max="5632" width="3.5" style="338"/>
    <col min="5633" max="5638" width="2.875" style="338" customWidth="1"/>
    <col min="5639" max="5639" width="2.5" style="338" customWidth="1"/>
    <col min="5640" max="5644" width="3.5" style="338"/>
    <col min="5645" max="5645" width="10.125" style="338" customWidth="1"/>
    <col min="5646" max="5646" width="6.875" style="338" customWidth="1"/>
    <col min="5647" max="5651" width="3.5" style="338"/>
    <col min="5652" max="5654" width="4.25" style="338" customWidth="1"/>
    <col min="5655" max="5655" width="2.375" style="338" customWidth="1"/>
    <col min="5656" max="5656" width="4.25" style="338" customWidth="1"/>
    <col min="5657" max="5658" width="3.125" style="338" customWidth="1"/>
    <col min="5659" max="5659" width="4.625" style="338" customWidth="1"/>
    <col min="5660" max="5888" width="3.5" style="338"/>
    <col min="5889" max="5894" width="2.875" style="338" customWidth="1"/>
    <col min="5895" max="5895" width="2.5" style="338" customWidth="1"/>
    <col min="5896" max="5900" width="3.5" style="338"/>
    <col min="5901" max="5901" width="10.125" style="338" customWidth="1"/>
    <col min="5902" max="5902" width="6.875" style="338" customWidth="1"/>
    <col min="5903" max="5907" width="3.5" style="338"/>
    <col min="5908" max="5910" width="4.25" style="338" customWidth="1"/>
    <col min="5911" max="5911" width="2.375" style="338" customWidth="1"/>
    <col min="5912" max="5912" width="4.25" style="338" customWidth="1"/>
    <col min="5913" max="5914" width="3.125" style="338" customWidth="1"/>
    <col min="5915" max="5915" width="4.625" style="338" customWidth="1"/>
    <col min="5916" max="6144" width="3.5" style="338"/>
    <col min="6145" max="6150" width="2.875" style="338" customWidth="1"/>
    <col min="6151" max="6151" width="2.5" style="338" customWidth="1"/>
    <col min="6152" max="6156" width="3.5" style="338"/>
    <col min="6157" max="6157" width="10.125" style="338" customWidth="1"/>
    <col min="6158" max="6158" width="6.875" style="338" customWidth="1"/>
    <col min="6159" max="6163" width="3.5" style="338"/>
    <col min="6164" max="6166" width="4.25" style="338" customWidth="1"/>
    <col min="6167" max="6167" width="2.375" style="338" customWidth="1"/>
    <col min="6168" max="6168" width="4.25" style="338" customWidth="1"/>
    <col min="6169" max="6170" width="3.125" style="338" customWidth="1"/>
    <col min="6171" max="6171" width="4.625" style="338" customWidth="1"/>
    <col min="6172" max="6400" width="3.5" style="338"/>
    <col min="6401" max="6406" width="2.875" style="338" customWidth="1"/>
    <col min="6407" max="6407" width="2.5" style="338" customWidth="1"/>
    <col min="6408" max="6412" width="3.5" style="338"/>
    <col min="6413" max="6413" width="10.125" style="338" customWidth="1"/>
    <col min="6414" max="6414" width="6.875" style="338" customWidth="1"/>
    <col min="6415" max="6419" width="3.5" style="338"/>
    <col min="6420" max="6422" width="4.25" style="338" customWidth="1"/>
    <col min="6423" max="6423" width="2.375" style="338" customWidth="1"/>
    <col min="6424" max="6424" width="4.25" style="338" customWidth="1"/>
    <col min="6425" max="6426" width="3.125" style="338" customWidth="1"/>
    <col min="6427" max="6427" width="4.625" style="338" customWidth="1"/>
    <col min="6428" max="6656" width="3.5" style="338"/>
    <col min="6657" max="6662" width="2.875" style="338" customWidth="1"/>
    <col min="6663" max="6663" width="2.5" style="338" customWidth="1"/>
    <col min="6664" max="6668" width="3.5" style="338"/>
    <col min="6669" max="6669" width="10.125" style="338" customWidth="1"/>
    <col min="6670" max="6670" width="6.875" style="338" customWidth="1"/>
    <col min="6671" max="6675" width="3.5" style="338"/>
    <col min="6676" max="6678" width="4.25" style="338" customWidth="1"/>
    <col min="6679" max="6679" width="2.375" style="338" customWidth="1"/>
    <col min="6680" max="6680" width="4.25" style="338" customWidth="1"/>
    <col min="6681" max="6682" width="3.125" style="338" customWidth="1"/>
    <col min="6683" max="6683" width="4.625" style="338" customWidth="1"/>
    <col min="6684" max="6912" width="3.5" style="338"/>
    <col min="6913" max="6918" width="2.875" style="338" customWidth="1"/>
    <col min="6919" max="6919" width="2.5" style="338" customWidth="1"/>
    <col min="6920" max="6924" width="3.5" style="338"/>
    <col min="6925" max="6925" width="10.125" style="338" customWidth="1"/>
    <col min="6926" max="6926" width="6.875" style="338" customWidth="1"/>
    <col min="6927" max="6931" width="3.5" style="338"/>
    <col min="6932" max="6934" width="4.25" style="338" customWidth="1"/>
    <col min="6935" max="6935" width="2.375" style="338" customWidth="1"/>
    <col min="6936" max="6936" width="4.25" style="338" customWidth="1"/>
    <col min="6937" max="6938" width="3.125" style="338" customWidth="1"/>
    <col min="6939" max="6939" width="4.625" style="338" customWidth="1"/>
    <col min="6940" max="7168" width="3.5" style="338"/>
    <col min="7169" max="7174" width="2.875" style="338" customWidth="1"/>
    <col min="7175" max="7175" width="2.5" style="338" customWidth="1"/>
    <col min="7176" max="7180" width="3.5" style="338"/>
    <col min="7181" max="7181" width="10.125" style="338" customWidth="1"/>
    <col min="7182" max="7182" width="6.875" style="338" customWidth="1"/>
    <col min="7183" max="7187" width="3.5" style="338"/>
    <col min="7188" max="7190" width="4.25" style="338" customWidth="1"/>
    <col min="7191" max="7191" width="2.375" style="338" customWidth="1"/>
    <col min="7192" max="7192" width="4.25" style="338" customWidth="1"/>
    <col min="7193" max="7194" width="3.125" style="338" customWidth="1"/>
    <col min="7195" max="7195" width="4.625" style="338" customWidth="1"/>
    <col min="7196" max="7424" width="3.5" style="338"/>
    <col min="7425" max="7430" width="2.875" style="338" customWidth="1"/>
    <col min="7431" max="7431" width="2.5" style="338" customWidth="1"/>
    <col min="7432" max="7436" width="3.5" style="338"/>
    <col min="7437" max="7437" width="10.125" style="338" customWidth="1"/>
    <col min="7438" max="7438" width="6.875" style="338" customWidth="1"/>
    <col min="7439" max="7443" width="3.5" style="338"/>
    <col min="7444" max="7446" width="4.25" style="338" customWidth="1"/>
    <col min="7447" max="7447" width="2.375" style="338" customWidth="1"/>
    <col min="7448" max="7448" width="4.25" style="338" customWidth="1"/>
    <col min="7449" max="7450" width="3.125" style="338" customWidth="1"/>
    <col min="7451" max="7451" width="4.625" style="338" customWidth="1"/>
    <col min="7452" max="7680" width="3.5" style="338"/>
    <col min="7681" max="7686" width="2.875" style="338" customWidth="1"/>
    <col min="7687" max="7687" width="2.5" style="338" customWidth="1"/>
    <col min="7688" max="7692" width="3.5" style="338"/>
    <col min="7693" max="7693" width="10.125" style="338" customWidth="1"/>
    <col min="7694" max="7694" width="6.875" style="338" customWidth="1"/>
    <col min="7695" max="7699" width="3.5" style="338"/>
    <col min="7700" max="7702" width="4.25" style="338" customWidth="1"/>
    <col min="7703" max="7703" width="2.375" style="338" customWidth="1"/>
    <col min="7704" max="7704" width="4.25" style="338" customWidth="1"/>
    <col min="7705" max="7706" width="3.125" style="338" customWidth="1"/>
    <col min="7707" max="7707" width="4.625" style="338" customWidth="1"/>
    <col min="7708" max="7936" width="3.5" style="338"/>
    <col min="7937" max="7942" width="2.875" style="338" customWidth="1"/>
    <col min="7943" max="7943" width="2.5" style="338" customWidth="1"/>
    <col min="7944" max="7948" width="3.5" style="338"/>
    <col min="7949" max="7949" width="10.125" style="338" customWidth="1"/>
    <col min="7950" max="7950" width="6.875" style="338" customWidth="1"/>
    <col min="7951" max="7955" width="3.5" style="338"/>
    <col min="7956" max="7958" width="4.25" style="338" customWidth="1"/>
    <col min="7959" max="7959" width="2.375" style="338" customWidth="1"/>
    <col min="7960" max="7960" width="4.25" style="338" customWidth="1"/>
    <col min="7961" max="7962" width="3.125" style="338" customWidth="1"/>
    <col min="7963" max="7963" width="4.625" style="338" customWidth="1"/>
    <col min="7964" max="8192" width="3.5" style="338"/>
    <col min="8193" max="8198" width="2.875" style="338" customWidth="1"/>
    <col min="8199" max="8199" width="2.5" style="338" customWidth="1"/>
    <col min="8200" max="8204" width="3.5" style="338"/>
    <col min="8205" max="8205" width="10.125" style="338" customWidth="1"/>
    <col min="8206" max="8206" width="6.875" style="338" customWidth="1"/>
    <col min="8207" max="8211" width="3.5" style="338"/>
    <col min="8212" max="8214" width="4.25" style="338" customWidth="1"/>
    <col min="8215" max="8215" width="2.375" style="338" customWidth="1"/>
    <col min="8216" max="8216" width="4.25" style="338" customWidth="1"/>
    <col min="8217" max="8218" width="3.125" style="338" customWidth="1"/>
    <col min="8219" max="8219" width="4.625" style="338" customWidth="1"/>
    <col min="8220" max="8448" width="3.5" style="338"/>
    <col min="8449" max="8454" width="2.875" style="338" customWidth="1"/>
    <col min="8455" max="8455" width="2.5" style="338" customWidth="1"/>
    <col min="8456" max="8460" width="3.5" style="338"/>
    <col min="8461" max="8461" width="10.125" style="338" customWidth="1"/>
    <col min="8462" max="8462" width="6.875" style="338" customWidth="1"/>
    <col min="8463" max="8467" width="3.5" style="338"/>
    <col min="8468" max="8470" width="4.25" style="338" customWidth="1"/>
    <col min="8471" max="8471" width="2.375" style="338" customWidth="1"/>
    <col min="8472" max="8472" width="4.25" style="338" customWidth="1"/>
    <col min="8473" max="8474" width="3.125" style="338" customWidth="1"/>
    <col min="8475" max="8475" width="4.625" style="338" customWidth="1"/>
    <col min="8476" max="8704" width="3.5" style="338"/>
    <col min="8705" max="8710" width="2.875" style="338" customWidth="1"/>
    <col min="8711" max="8711" width="2.5" style="338" customWidth="1"/>
    <col min="8712" max="8716" width="3.5" style="338"/>
    <col min="8717" max="8717" width="10.125" style="338" customWidth="1"/>
    <col min="8718" max="8718" width="6.875" style="338" customWidth="1"/>
    <col min="8719" max="8723" width="3.5" style="338"/>
    <col min="8724" max="8726" width="4.25" style="338" customWidth="1"/>
    <col min="8727" max="8727" width="2.375" style="338" customWidth="1"/>
    <col min="8728" max="8728" width="4.25" style="338" customWidth="1"/>
    <col min="8729" max="8730" width="3.125" style="338" customWidth="1"/>
    <col min="8731" max="8731" width="4.625" style="338" customWidth="1"/>
    <col min="8732" max="8960" width="3.5" style="338"/>
    <col min="8961" max="8966" width="2.875" style="338" customWidth="1"/>
    <col min="8967" max="8967" width="2.5" style="338" customWidth="1"/>
    <col min="8968" max="8972" width="3.5" style="338"/>
    <col min="8973" max="8973" width="10.125" style="338" customWidth="1"/>
    <col min="8974" max="8974" width="6.875" style="338" customWidth="1"/>
    <col min="8975" max="8979" width="3.5" style="338"/>
    <col min="8980" max="8982" width="4.25" style="338" customWidth="1"/>
    <col min="8983" max="8983" width="2.375" style="338" customWidth="1"/>
    <col min="8984" max="8984" width="4.25" style="338" customWidth="1"/>
    <col min="8985" max="8986" width="3.125" style="338" customWidth="1"/>
    <col min="8987" max="8987" width="4.625" style="338" customWidth="1"/>
    <col min="8988" max="9216" width="3.5" style="338"/>
    <col min="9217" max="9222" width="2.875" style="338" customWidth="1"/>
    <col min="9223" max="9223" width="2.5" style="338" customWidth="1"/>
    <col min="9224" max="9228" width="3.5" style="338"/>
    <col min="9229" max="9229" width="10.125" style="338" customWidth="1"/>
    <col min="9230" max="9230" width="6.875" style="338" customWidth="1"/>
    <col min="9231" max="9235" width="3.5" style="338"/>
    <col min="9236" max="9238" width="4.25" style="338" customWidth="1"/>
    <col min="9239" max="9239" width="2.375" style="338" customWidth="1"/>
    <col min="9240" max="9240" width="4.25" style="338" customWidth="1"/>
    <col min="9241" max="9242" width="3.125" style="338" customWidth="1"/>
    <col min="9243" max="9243" width="4.625" style="338" customWidth="1"/>
    <col min="9244" max="9472" width="3.5" style="338"/>
    <col min="9473" max="9478" width="2.875" style="338" customWidth="1"/>
    <col min="9479" max="9479" width="2.5" style="338" customWidth="1"/>
    <col min="9480" max="9484" width="3.5" style="338"/>
    <col min="9485" max="9485" width="10.125" style="338" customWidth="1"/>
    <col min="9486" max="9486" width="6.875" style="338" customWidth="1"/>
    <col min="9487" max="9491" width="3.5" style="338"/>
    <col min="9492" max="9494" width="4.25" style="338" customWidth="1"/>
    <col min="9495" max="9495" width="2.375" style="338" customWidth="1"/>
    <col min="9496" max="9496" width="4.25" style="338" customWidth="1"/>
    <col min="9497" max="9498" width="3.125" style="338" customWidth="1"/>
    <col min="9499" max="9499" width="4.625" style="338" customWidth="1"/>
    <col min="9500" max="9728" width="3.5" style="338"/>
    <col min="9729" max="9734" width="2.875" style="338" customWidth="1"/>
    <col min="9735" max="9735" width="2.5" style="338" customWidth="1"/>
    <col min="9736" max="9740" width="3.5" style="338"/>
    <col min="9741" max="9741" width="10.125" style="338" customWidth="1"/>
    <col min="9742" max="9742" width="6.875" style="338" customWidth="1"/>
    <col min="9743" max="9747" width="3.5" style="338"/>
    <col min="9748" max="9750" width="4.25" style="338" customWidth="1"/>
    <col min="9751" max="9751" width="2.375" style="338" customWidth="1"/>
    <col min="9752" max="9752" width="4.25" style="338" customWidth="1"/>
    <col min="9753" max="9754" width="3.125" style="338" customWidth="1"/>
    <col min="9755" max="9755" width="4.625" style="338" customWidth="1"/>
    <col min="9756" max="9984" width="3.5" style="338"/>
    <col min="9985" max="9990" width="2.875" style="338" customWidth="1"/>
    <col min="9991" max="9991" width="2.5" style="338" customWidth="1"/>
    <col min="9992" max="9996" width="3.5" style="338"/>
    <col min="9997" max="9997" width="10.125" style="338" customWidth="1"/>
    <col min="9998" max="9998" width="6.875" style="338" customWidth="1"/>
    <col min="9999" max="10003" width="3.5" style="338"/>
    <col min="10004" max="10006" width="4.25" style="338" customWidth="1"/>
    <col min="10007" max="10007" width="2.375" style="338" customWidth="1"/>
    <col min="10008" max="10008" width="4.25" style="338" customWidth="1"/>
    <col min="10009" max="10010" width="3.125" style="338" customWidth="1"/>
    <col min="10011" max="10011" width="4.625" style="338" customWidth="1"/>
    <col min="10012" max="10240" width="3.5" style="338"/>
    <col min="10241" max="10246" width="2.875" style="338" customWidth="1"/>
    <col min="10247" max="10247" width="2.5" style="338" customWidth="1"/>
    <col min="10248" max="10252" width="3.5" style="338"/>
    <col min="10253" max="10253" width="10.125" style="338" customWidth="1"/>
    <col min="10254" max="10254" width="6.875" style="338" customWidth="1"/>
    <col min="10255" max="10259" width="3.5" style="338"/>
    <col min="10260" max="10262" width="4.25" style="338" customWidth="1"/>
    <col min="10263" max="10263" width="2.375" style="338" customWidth="1"/>
    <col min="10264" max="10264" width="4.25" style="338" customWidth="1"/>
    <col min="10265" max="10266" width="3.125" style="338" customWidth="1"/>
    <col min="10267" max="10267" width="4.625" style="338" customWidth="1"/>
    <col min="10268" max="10496" width="3.5" style="338"/>
    <col min="10497" max="10502" width="2.875" style="338" customWidth="1"/>
    <col min="10503" max="10503" width="2.5" style="338" customWidth="1"/>
    <col min="10504" max="10508" width="3.5" style="338"/>
    <col min="10509" max="10509" width="10.125" style="338" customWidth="1"/>
    <col min="10510" max="10510" width="6.875" style="338" customWidth="1"/>
    <col min="10511" max="10515" width="3.5" style="338"/>
    <col min="10516" max="10518" width="4.25" style="338" customWidth="1"/>
    <col min="10519" max="10519" width="2.375" style="338" customWidth="1"/>
    <col min="10520" max="10520" width="4.25" style="338" customWidth="1"/>
    <col min="10521" max="10522" width="3.125" style="338" customWidth="1"/>
    <col min="10523" max="10523" width="4.625" style="338" customWidth="1"/>
    <col min="10524" max="10752" width="3.5" style="338"/>
    <col min="10753" max="10758" width="2.875" style="338" customWidth="1"/>
    <col min="10759" max="10759" width="2.5" style="338" customWidth="1"/>
    <col min="10760" max="10764" width="3.5" style="338"/>
    <col min="10765" max="10765" width="10.125" style="338" customWidth="1"/>
    <col min="10766" max="10766" width="6.875" style="338" customWidth="1"/>
    <col min="10767" max="10771" width="3.5" style="338"/>
    <col min="10772" max="10774" width="4.25" style="338" customWidth="1"/>
    <col min="10775" max="10775" width="2.375" style="338" customWidth="1"/>
    <col min="10776" max="10776" width="4.25" style="338" customWidth="1"/>
    <col min="10777" max="10778" width="3.125" style="338" customWidth="1"/>
    <col min="10779" max="10779" width="4.625" style="338" customWidth="1"/>
    <col min="10780" max="11008" width="3.5" style="338"/>
    <col min="11009" max="11014" width="2.875" style="338" customWidth="1"/>
    <col min="11015" max="11015" width="2.5" style="338" customWidth="1"/>
    <col min="11016" max="11020" width="3.5" style="338"/>
    <col min="11021" max="11021" width="10.125" style="338" customWidth="1"/>
    <col min="11022" max="11022" width="6.875" style="338" customWidth="1"/>
    <col min="11023" max="11027" width="3.5" style="338"/>
    <col min="11028" max="11030" width="4.25" style="338" customWidth="1"/>
    <col min="11031" max="11031" width="2.375" style="338" customWidth="1"/>
    <col min="11032" max="11032" width="4.25" style="338" customWidth="1"/>
    <col min="11033" max="11034" width="3.125" style="338" customWidth="1"/>
    <col min="11035" max="11035" width="4.625" style="338" customWidth="1"/>
    <col min="11036" max="11264" width="3.5" style="338"/>
    <col min="11265" max="11270" width="2.875" style="338" customWidth="1"/>
    <col min="11271" max="11271" width="2.5" style="338" customWidth="1"/>
    <col min="11272" max="11276" width="3.5" style="338"/>
    <col min="11277" max="11277" width="10.125" style="338" customWidth="1"/>
    <col min="11278" max="11278" width="6.875" style="338" customWidth="1"/>
    <col min="11279" max="11283" width="3.5" style="338"/>
    <col min="11284" max="11286" width="4.25" style="338" customWidth="1"/>
    <col min="11287" max="11287" width="2.375" style="338" customWidth="1"/>
    <col min="11288" max="11288" width="4.25" style="338" customWidth="1"/>
    <col min="11289" max="11290" width="3.125" style="338" customWidth="1"/>
    <col min="11291" max="11291" width="4.625" style="338" customWidth="1"/>
    <col min="11292" max="11520" width="3.5" style="338"/>
    <col min="11521" max="11526" width="2.875" style="338" customWidth="1"/>
    <col min="11527" max="11527" width="2.5" style="338" customWidth="1"/>
    <col min="11528" max="11532" width="3.5" style="338"/>
    <col min="11533" max="11533" width="10.125" style="338" customWidth="1"/>
    <col min="11534" max="11534" width="6.875" style="338" customWidth="1"/>
    <col min="11535" max="11539" width="3.5" style="338"/>
    <col min="11540" max="11542" width="4.25" style="338" customWidth="1"/>
    <col min="11543" max="11543" width="2.375" style="338" customWidth="1"/>
    <col min="11544" max="11544" width="4.25" style="338" customWidth="1"/>
    <col min="11545" max="11546" width="3.125" style="338" customWidth="1"/>
    <col min="11547" max="11547" width="4.625" style="338" customWidth="1"/>
    <col min="11548" max="11776" width="3.5" style="338"/>
    <col min="11777" max="11782" width="2.875" style="338" customWidth="1"/>
    <col min="11783" max="11783" width="2.5" style="338" customWidth="1"/>
    <col min="11784" max="11788" width="3.5" style="338"/>
    <col min="11789" max="11789" width="10.125" style="338" customWidth="1"/>
    <col min="11790" max="11790" width="6.875" style="338" customWidth="1"/>
    <col min="11791" max="11795" width="3.5" style="338"/>
    <col min="11796" max="11798" width="4.25" style="338" customWidth="1"/>
    <col min="11799" max="11799" width="2.375" style="338" customWidth="1"/>
    <col min="11800" max="11800" width="4.25" style="338" customWidth="1"/>
    <col min="11801" max="11802" width="3.125" style="338" customWidth="1"/>
    <col min="11803" max="11803" width="4.625" style="338" customWidth="1"/>
    <col min="11804" max="12032" width="3.5" style="338"/>
    <col min="12033" max="12038" width="2.875" style="338" customWidth="1"/>
    <col min="12039" max="12039" width="2.5" style="338" customWidth="1"/>
    <col min="12040" max="12044" width="3.5" style="338"/>
    <col min="12045" max="12045" width="10.125" style="338" customWidth="1"/>
    <col min="12046" max="12046" width="6.875" style="338" customWidth="1"/>
    <col min="12047" max="12051" width="3.5" style="338"/>
    <col min="12052" max="12054" width="4.25" style="338" customWidth="1"/>
    <col min="12055" max="12055" width="2.375" style="338" customWidth="1"/>
    <col min="12056" max="12056" width="4.25" style="338" customWidth="1"/>
    <col min="12057" max="12058" width="3.125" style="338" customWidth="1"/>
    <col min="12059" max="12059" width="4.625" style="338" customWidth="1"/>
    <col min="12060" max="12288" width="3.5" style="338"/>
    <col min="12289" max="12294" width="2.875" style="338" customWidth="1"/>
    <col min="12295" max="12295" width="2.5" style="338" customWidth="1"/>
    <col min="12296" max="12300" width="3.5" style="338"/>
    <col min="12301" max="12301" width="10.125" style="338" customWidth="1"/>
    <col min="12302" max="12302" width="6.875" style="338" customWidth="1"/>
    <col min="12303" max="12307" width="3.5" style="338"/>
    <col min="12308" max="12310" width="4.25" style="338" customWidth="1"/>
    <col min="12311" max="12311" width="2.375" style="338" customWidth="1"/>
    <col min="12312" max="12312" width="4.25" style="338" customWidth="1"/>
    <col min="12313" max="12314" width="3.125" style="338" customWidth="1"/>
    <col min="12315" max="12315" width="4.625" style="338" customWidth="1"/>
    <col min="12316" max="12544" width="3.5" style="338"/>
    <col min="12545" max="12550" width="2.875" style="338" customWidth="1"/>
    <col min="12551" max="12551" width="2.5" style="338" customWidth="1"/>
    <col min="12552" max="12556" width="3.5" style="338"/>
    <col min="12557" max="12557" width="10.125" style="338" customWidth="1"/>
    <col min="12558" max="12558" width="6.875" style="338" customWidth="1"/>
    <col min="12559" max="12563" width="3.5" style="338"/>
    <col min="12564" max="12566" width="4.25" style="338" customWidth="1"/>
    <col min="12567" max="12567" width="2.375" style="338" customWidth="1"/>
    <col min="12568" max="12568" width="4.25" style="338" customWidth="1"/>
    <col min="12569" max="12570" width="3.125" style="338" customWidth="1"/>
    <col min="12571" max="12571" width="4.625" style="338" customWidth="1"/>
    <col min="12572" max="12800" width="3.5" style="338"/>
    <col min="12801" max="12806" width="2.875" style="338" customWidth="1"/>
    <col min="12807" max="12807" width="2.5" style="338" customWidth="1"/>
    <col min="12808" max="12812" width="3.5" style="338"/>
    <col min="12813" max="12813" width="10.125" style="338" customWidth="1"/>
    <col min="12814" max="12814" width="6.875" style="338" customWidth="1"/>
    <col min="12815" max="12819" width="3.5" style="338"/>
    <col min="12820" max="12822" width="4.25" style="338" customWidth="1"/>
    <col min="12823" max="12823" width="2.375" style="338" customWidth="1"/>
    <col min="12824" max="12824" width="4.25" style="338" customWidth="1"/>
    <col min="12825" max="12826" width="3.125" style="338" customWidth="1"/>
    <col min="12827" max="12827" width="4.625" style="338" customWidth="1"/>
    <col min="12828" max="13056" width="3.5" style="338"/>
    <col min="13057" max="13062" width="2.875" style="338" customWidth="1"/>
    <col min="13063" max="13063" width="2.5" style="338" customWidth="1"/>
    <col min="13064" max="13068" width="3.5" style="338"/>
    <col min="13069" max="13069" width="10.125" style="338" customWidth="1"/>
    <col min="13070" max="13070" width="6.875" style="338" customWidth="1"/>
    <col min="13071" max="13075" width="3.5" style="338"/>
    <col min="13076" max="13078" width="4.25" style="338" customWidth="1"/>
    <col min="13079" max="13079" width="2.375" style="338" customWidth="1"/>
    <col min="13080" max="13080" width="4.25" style="338" customWidth="1"/>
    <col min="13081" max="13082" width="3.125" style="338" customWidth="1"/>
    <col min="13083" max="13083" width="4.625" style="338" customWidth="1"/>
    <col min="13084" max="13312" width="3.5" style="338"/>
    <col min="13313" max="13318" width="2.875" style="338" customWidth="1"/>
    <col min="13319" max="13319" width="2.5" style="338" customWidth="1"/>
    <col min="13320" max="13324" width="3.5" style="338"/>
    <col min="13325" max="13325" width="10.125" style="338" customWidth="1"/>
    <col min="13326" max="13326" width="6.875" style="338" customWidth="1"/>
    <col min="13327" max="13331" width="3.5" style="338"/>
    <col min="13332" max="13334" width="4.25" style="338" customWidth="1"/>
    <col min="13335" max="13335" width="2.375" style="338" customWidth="1"/>
    <col min="13336" max="13336" width="4.25" style="338" customWidth="1"/>
    <col min="13337" max="13338" width="3.125" style="338" customWidth="1"/>
    <col min="13339" max="13339" width="4.625" style="338" customWidth="1"/>
    <col min="13340" max="13568" width="3.5" style="338"/>
    <col min="13569" max="13574" width="2.875" style="338" customWidth="1"/>
    <col min="13575" max="13575" width="2.5" style="338" customWidth="1"/>
    <col min="13576" max="13580" width="3.5" style="338"/>
    <col min="13581" max="13581" width="10.125" style="338" customWidth="1"/>
    <col min="13582" max="13582" width="6.875" style="338" customWidth="1"/>
    <col min="13583" max="13587" width="3.5" style="338"/>
    <col min="13588" max="13590" width="4.25" style="338" customWidth="1"/>
    <col min="13591" max="13591" width="2.375" style="338" customWidth="1"/>
    <col min="13592" max="13592" width="4.25" style="338" customWidth="1"/>
    <col min="13593" max="13594" width="3.125" style="338" customWidth="1"/>
    <col min="13595" max="13595" width="4.625" style="338" customWidth="1"/>
    <col min="13596" max="13824" width="3.5" style="338"/>
    <col min="13825" max="13830" width="2.875" style="338" customWidth="1"/>
    <col min="13831" max="13831" width="2.5" style="338" customWidth="1"/>
    <col min="13832" max="13836" width="3.5" style="338"/>
    <col min="13837" max="13837" width="10.125" style="338" customWidth="1"/>
    <col min="13838" max="13838" width="6.875" style="338" customWidth="1"/>
    <col min="13839" max="13843" width="3.5" style="338"/>
    <col min="13844" max="13846" width="4.25" style="338" customWidth="1"/>
    <col min="13847" max="13847" width="2.375" style="338" customWidth="1"/>
    <col min="13848" max="13848" width="4.25" style="338" customWidth="1"/>
    <col min="13849" max="13850" width="3.125" style="338" customWidth="1"/>
    <col min="13851" max="13851" width="4.625" style="338" customWidth="1"/>
    <col min="13852" max="14080" width="3.5" style="338"/>
    <col min="14081" max="14086" width="2.875" style="338" customWidth="1"/>
    <col min="14087" max="14087" width="2.5" style="338" customWidth="1"/>
    <col min="14088" max="14092" width="3.5" style="338"/>
    <col min="14093" max="14093" width="10.125" style="338" customWidth="1"/>
    <col min="14094" max="14094" width="6.875" style="338" customWidth="1"/>
    <col min="14095" max="14099" width="3.5" style="338"/>
    <col min="14100" max="14102" width="4.25" style="338" customWidth="1"/>
    <col min="14103" max="14103" width="2.375" style="338" customWidth="1"/>
    <col min="14104" max="14104" width="4.25" style="338" customWidth="1"/>
    <col min="14105" max="14106" width="3.125" style="338" customWidth="1"/>
    <col min="14107" max="14107" width="4.625" style="338" customWidth="1"/>
    <col min="14108" max="14336" width="3.5" style="338"/>
    <col min="14337" max="14342" width="2.875" style="338" customWidth="1"/>
    <col min="14343" max="14343" width="2.5" style="338" customWidth="1"/>
    <col min="14344" max="14348" width="3.5" style="338"/>
    <col min="14349" max="14349" width="10.125" style="338" customWidth="1"/>
    <col min="14350" max="14350" width="6.875" style="338" customWidth="1"/>
    <col min="14351" max="14355" width="3.5" style="338"/>
    <col min="14356" max="14358" width="4.25" style="338" customWidth="1"/>
    <col min="14359" max="14359" width="2.375" style="338" customWidth="1"/>
    <col min="14360" max="14360" width="4.25" style="338" customWidth="1"/>
    <col min="14361" max="14362" width="3.125" style="338" customWidth="1"/>
    <col min="14363" max="14363" width="4.625" style="338" customWidth="1"/>
    <col min="14364" max="14592" width="3.5" style="338"/>
    <col min="14593" max="14598" width="2.875" style="338" customWidth="1"/>
    <col min="14599" max="14599" width="2.5" style="338" customWidth="1"/>
    <col min="14600" max="14604" width="3.5" style="338"/>
    <col min="14605" max="14605" width="10.125" style="338" customWidth="1"/>
    <col min="14606" max="14606" width="6.875" style="338" customWidth="1"/>
    <col min="14607" max="14611" width="3.5" style="338"/>
    <col min="14612" max="14614" width="4.25" style="338" customWidth="1"/>
    <col min="14615" max="14615" width="2.375" style="338" customWidth="1"/>
    <col min="14616" max="14616" width="4.25" style="338" customWidth="1"/>
    <col min="14617" max="14618" width="3.125" style="338" customWidth="1"/>
    <col min="14619" max="14619" width="4.625" style="338" customWidth="1"/>
    <col min="14620" max="14848" width="3.5" style="338"/>
    <col min="14849" max="14854" width="2.875" style="338" customWidth="1"/>
    <col min="14855" max="14855" width="2.5" style="338" customWidth="1"/>
    <col min="14856" max="14860" width="3.5" style="338"/>
    <col min="14861" max="14861" width="10.125" style="338" customWidth="1"/>
    <col min="14862" max="14862" width="6.875" style="338" customWidth="1"/>
    <col min="14863" max="14867" width="3.5" style="338"/>
    <col min="14868" max="14870" width="4.25" style="338" customWidth="1"/>
    <col min="14871" max="14871" width="2.375" style="338" customWidth="1"/>
    <col min="14872" max="14872" width="4.25" style="338" customWidth="1"/>
    <col min="14873" max="14874" width="3.125" style="338" customWidth="1"/>
    <col min="14875" max="14875" width="4.625" style="338" customWidth="1"/>
    <col min="14876" max="15104" width="3.5" style="338"/>
    <col min="15105" max="15110" width="2.875" style="338" customWidth="1"/>
    <col min="15111" max="15111" width="2.5" style="338" customWidth="1"/>
    <col min="15112" max="15116" width="3.5" style="338"/>
    <col min="15117" max="15117" width="10.125" style="338" customWidth="1"/>
    <col min="15118" max="15118" width="6.875" style="338" customWidth="1"/>
    <col min="15119" max="15123" width="3.5" style="338"/>
    <col min="15124" max="15126" width="4.25" style="338" customWidth="1"/>
    <col min="15127" max="15127" width="2.375" style="338" customWidth="1"/>
    <col min="15128" max="15128" width="4.25" style="338" customWidth="1"/>
    <col min="15129" max="15130" width="3.125" style="338" customWidth="1"/>
    <col min="15131" max="15131" width="4.625" style="338" customWidth="1"/>
    <col min="15132" max="15360" width="3.5" style="338"/>
    <col min="15361" max="15366" width="2.875" style="338" customWidth="1"/>
    <col min="15367" max="15367" width="2.5" style="338" customWidth="1"/>
    <col min="15368" max="15372" width="3.5" style="338"/>
    <col min="15373" max="15373" width="10.125" style="338" customWidth="1"/>
    <col min="15374" max="15374" width="6.875" style="338" customWidth="1"/>
    <col min="15375" max="15379" width="3.5" style="338"/>
    <col min="15380" max="15382" width="4.25" style="338" customWidth="1"/>
    <col min="15383" max="15383" width="2.375" style="338" customWidth="1"/>
    <col min="15384" max="15384" width="4.25" style="338" customWidth="1"/>
    <col min="15385" max="15386" width="3.125" style="338" customWidth="1"/>
    <col min="15387" max="15387" width="4.625" style="338" customWidth="1"/>
    <col min="15388" max="15616" width="3.5" style="338"/>
    <col min="15617" max="15622" width="2.875" style="338" customWidth="1"/>
    <col min="15623" max="15623" width="2.5" style="338" customWidth="1"/>
    <col min="15624" max="15628" width="3.5" style="338"/>
    <col min="15629" max="15629" width="10.125" style="338" customWidth="1"/>
    <col min="15630" max="15630" width="6.875" style="338" customWidth="1"/>
    <col min="15631" max="15635" width="3.5" style="338"/>
    <col min="15636" max="15638" width="4.25" style="338" customWidth="1"/>
    <col min="15639" max="15639" width="2.375" style="338" customWidth="1"/>
    <col min="15640" max="15640" width="4.25" style="338" customWidth="1"/>
    <col min="15641" max="15642" width="3.125" style="338" customWidth="1"/>
    <col min="15643" max="15643" width="4.625" style="338" customWidth="1"/>
    <col min="15644" max="15872" width="3.5" style="338"/>
    <col min="15873" max="15878" width="2.875" style="338" customWidth="1"/>
    <col min="15879" max="15879" width="2.5" style="338" customWidth="1"/>
    <col min="15880" max="15884" width="3.5" style="338"/>
    <col min="15885" max="15885" width="10.125" style="338" customWidth="1"/>
    <col min="15886" max="15886" width="6.875" style="338" customWidth="1"/>
    <col min="15887" max="15891" width="3.5" style="338"/>
    <col min="15892" max="15894" width="4.25" style="338" customWidth="1"/>
    <col min="15895" max="15895" width="2.375" style="338" customWidth="1"/>
    <col min="15896" max="15896" width="4.25" style="338" customWidth="1"/>
    <col min="15897" max="15898" width="3.125" style="338" customWidth="1"/>
    <col min="15899" max="15899" width="4.625" style="338" customWidth="1"/>
    <col min="15900" max="16128" width="3.5" style="338"/>
    <col min="16129" max="16134" width="2.875" style="338" customWidth="1"/>
    <col min="16135" max="16135" width="2.5" style="338" customWidth="1"/>
    <col min="16136" max="16140" width="3.5" style="338"/>
    <col min="16141" max="16141" width="10.125" style="338" customWidth="1"/>
    <col min="16142" max="16142" width="6.875" style="338" customWidth="1"/>
    <col min="16143" max="16147" width="3.5" style="338"/>
    <col min="16148" max="16150" width="4.25" style="338" customWidth="1"/>
    <col min="16151" max="16151" width="2.375" style="338" customWidth="1"/>
    <col min="16152" max="16152" width="4.25" style="338" customWidth="1"/>
    <col min="16153" max="16154" width="3.125" style="338" customWidth="1"/>
    <col min="16155" max="16155" width="4.625" style="338" customWidth="1"/>
    <col min="16156" max="16384" width="3.5" style="338"/>
  </cols>
  <sheetData>
    <row r="1" spans="1:30" s="335" customFormat="1" ht="27.75" customHeight="1" thickBot="1" x14ac:dyDescent="0.2">
      <c r="A1" s="1193" t="s">
        <v>555</v>
      </c>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C1" s="1"/>
      <c r="AD1" s="434"/>
    </row>
    <row r="2" spans="1:30" ht="14.25" thickTop="1" x14ac:dyDescent="0.15">
      <c r="A2" s="336"/>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C2" s="917" t="s">
        <v>755</v>
      </c>
      <c r="AD2" s="918"/>
    </row>
    <row r="3" spans="1:30" ht="15.75" customHeight="1" thickBot="1" x14ac:dyDescent="0.2">
      <c r="A3" s="339"/>
      <c r="B3" s="340"/>
      <c r="C3" s="340"/>
      <c r="D3" s="340"/>
      <c r="E3" s="340"/>
      <c r="F3" s="341"/>
      <c r="G3" s="1194"/>
      <c r="H3" s="1195"/>
      <c r="I3" s="1195"/>
      <c r="J3" s="1195"/>
      <c r="K3" s="1195"/>
      <c r="L3" s="1195"/>
      <c r="M3" s="1195"/>
      <c r="N3" s="1195"/>
      <c r="O3" s="1195"/>
      <c r="P3" s="1195"/>
      <c r="Q3" s="1195"/>
      <c r="R3" s="1195"/>
      <c r="S3" s="1195"/>
      <c r="T3" s="1195"/>
      <c r="U3" s="1195"/>
      <c r="V3" s="1195"/>
      <c r="W3" s="1195"/>
      <c r="X3" s="1195"/>
      <c r="Y3" s="1195"/>
      <c r="Z3" s="1195"/>
      <c r="AA3" s="1196"/>
      <c r="AC3" s="919"/>
      <c r="AD3" s="920"/>
    </row>
    <row r="4" spans="1:30" ht="15.75" customHeight="1" thickTop="1" x14ac:dyDescent="0.15">
      <c r="A4" s="342">
        <v>1</v>
      </c>
      <c r="B4" s="337" t="s">
        <v>556</v>
      </c>
      <c r="C4" s="337"/>
      <c r="D4" s="337"/>
      <c r="E4" s="337"/>
      <c r="F4" s="343"/>
      <c r="G4" s="1197"/>
      <c r="H4" s="1189"/>
      <c r="I4" s="1189"/>
      <c r="J4" s="1189"/>
      <c r="K4" s="1189"/>
      <c r="L4" s="1189"/>
      <c r="M4" s="1189"/>
      <c r="N4" s="1189"/>
      <c r="O4" s="1189"/>
      <c r="P4" s="1189"/>
      <c r="Q4" s="1189"/>
      <c r="R4" s="1189"/>
      <c r="S4" s="1189"/>
      <c r="T4" s="1189"/>
      <c r="U4" s="1189"/>
      <c r="V4" s="1189"/>
      <c r="W4" s="1189"/>
      <c r="X4" s="1189"/>
      <c r="Y4" s="1189"/>
      <c r="Z4" s="1189"/>
      <c r="AA4" s="1190"/>
      <c r="AC4" s="485"/>
    </row>
    <row r="5" spans="1:30" ht="15.75" customHeight="1" x14ac:dyDescent="0.15">
      <c r="A5" s="344"/>
      <c r="B5" s="345"/>
      <c r="C5" s="345"/>
      <c r="D5" s="345"/>
      <c r="E5" s="345"/>
      <c r="F5" s="346"/>
      <c r="G5" s="1198"/>
      <c r="H5" s="1199"/>
      <c r="I5" s="1199"/>
      <c r="J5" s="1199"/>
      <c r="K5" s="1199"/>
      <c r="L5" s="1199"/>
      <c r="M5" s="1199"/>
      <c r="N5" s="1199"/>
      <c r="O5" s="1199"/>
      <c r="P5" s="1199"/>
      <c r="Q5" s="1199"/>
      <c r="R5" s="1199"/>
      <c r="S5" s="1199"/>
      <c r="T5" s="1199"/>
      <c r="U5" s="1199"/>
      <c r="V5" s="1199"/>
      <c r="W5" s="1199"/>
      <c r="X5" s="1199"/>
      <c r="Y5" s="1199"/>
      <c r="Z5" s="1199"/>
      <c r="AA5" s="1200"/>
      <c r="AC5" s="485"/>
    </row>
    <row r="6" spans="1:30" ht="15.75" customHeight="1" x14ac:dyDescent="0.15">
      <c r="A6" s="339"/>
      <c r="B6" s="340"/>
      <c r="C6" s="340"/>
      <c r="D6" s="340"/>
      <c r="E6" s="340"/>
      <c r="F6" s="341"/>
      <c r="G6" s="340"/>
      <c r="H6" s="340"/>
      <c r="I6" s="340"/>
      <c r="J6" s="340"/>
      <c r="K6" s="340"/>
      <c r="L6" s="340"/>
      <c r="M6" s="340"/>
      <c r="N6" s="340"/>
      <c r="O6" s="340"/>
      <c r="P6" s="340"/>
      <c r="Q6" s="340"/>
      <c r="R6" s="340"/>
      <c r="S6" s="340"/>
      <c r="T6" s="340"/>
      <c r="U6" s="340"/>
      <c r="V6" s="340"/>
      <c r="W6" s="340"/>
      <c r="X6" s="340"/>
      <c r="Y6" s="340"/>
      <c r="Z6" s="340"/>
      <c r="AA6" s="341"/>
      <c r="AC6" s="485"/>
    </row>
    <row r="7" spans="1:30" ht="15.75" customHeight="1" x14ac:dyDescent="0.15">
      <c r="A7" s="342">
        <v>2</v>
      </c>
      <c r="B7" s="337" t="s">
        <v>557</v>
      </c>
      <c r="C7" s="337"/>
      <c r="D7" s="337"/>
      <c r="E7" s="337"/>
      <c r="F7" s="343"/>
      <c r="G7" s="1201" t="s">
        <v>558</v>
      </c>
      <c r="H7" s="1202"/>
      <c r="I7" s="1202"/>
      <c r="J7" s="1202"/>
      <c r="K7" s="1202"/>
      <c r="L7" s="1202"/>
      <c r="M7" s="1202"/>
      <c r="N7" s="1202"/>
      <c r="O7" s="1202"/>
      <c r="P7" s="1202"/>
      <c r="Q7" s="1202"/>
      <c r="R7" s="1202"/>
      <c r="S7" s="1202"/>
      <c r="T7" s="1202"/>
      <c r="U7" s="1202"/>
      <c r="V7" s="1202"/>
      <c r="W7" s="1202"/>
      <c r="X7" s="1202"/>
      <c r="Y7" s="1202"/>
      <c r="Z7" s="1202"/>
      <c r="AA7" s="1203"/>
      <c r="AC7" s="485"/>
    </row>
    <row r="8" spans="1:30" ht="15.75" customHeight="1" x14ac:dyDescent="0.15">
      <c r="A8" s="344"/>
      <c r="B8" s="345"/>
      <c r="C8" s="345"/>
      <c r="D8" s="345"/>
      <c r="E8" s="345"/>
      <c r="F8" s="346"/>
      <c r="G8" s="345"/>
      <c r="H8" s="345"/>
      <c r="I8" s="345"/>
      <c r="J8" s="345"/>
      <c r="K8" s="345"/>
      <c r="L8" s="345"/>
      <c r="M8" s="345"/>
      <c r="N8" s="345"/>
      <c r="O8" s="345"/>
      <c r="P8" s="345"/>
      <c r="Q8" s="345"/>
      <c r="R8" s="345"/>
      <c r="S8" s="345"/>
      <c r="T8" s="345"/>
      <c r="U8" s="345"/>
      <c r="V8" s="345"/>
      <c r="W8" s="345"/>
      <c r="X8" s="345"/>
      <c r="Y8" s="345"/>
      <c r="Z8" s="345"/>
      <c r="AA8" s="346"/>
      <c r="AC8" s="485"/>
    </row>
    <row r="9" spans="1:30" ht="15.75" customHeight="1" x14ac:dyDescent="0.15">
      <c r="A9" s="347"/>
      <c r="B9" s="340"/>
      <c r="C9" s="340"/>
      <c r="D9" s="340"/>
      <c r="E9" s="340"/>
      <c r="F9" s="341"/>
      <c r="G9" s="340"/>
      <c r="H9" s="340"/>
      <c r="I9" s="340"/>
      <c r="J9" s="340"/>
      <c r="K9" s="340"/>
      <c r="L9" s="340"/>
      <c r="M9" s="340"/>
      <c r="N9" s="340"/>
      <c r="O9" s="340"/>
      <c r="P9" s="340"/>
      <c r="Q9" s="340"/>
      <c r="R9" s="340"/>
      <c r="S9" s="340"/>
      <c r="T9" s="340"/>
      <c r="U9" s="340"/>
      <c r="V9" s="340"/>
      <c r="W9" s="340"/>
      <c r="X9" s="340"/>
      <c r="Y9" s="340"/>
      <c r="AA9" s="348"/>
    </row>
    <row r="10" spans="1:30" ht="15.75" customHeight="1" x14ac:dyDescent="0.15">
      <c r="A10" s="349"/>
      <c r="B10" s="337"/>
      <c r="C10" s="337"/>
      <c r="D10" s="337"/>
      <c r="E10" s="337"/>
      <c r="F10" s="343"/>
      <c r="G10" s="1201" t="s">
        <v>559</v>
      </c>
      <c r="H10" s="1202"/>
      <c r="I10" s="1202"/>
      <c r="J10" s="1202"/>
      <c r="K10" s="1202"/>
      <c r="L10" s="1202"/>
      <c r="M10" s="1202"/>
      <c r="N10" s="337"/>
      <c r="P10" s="350"/>
      <c r="Q10" s="1189" t="s">
        <v>560</v>
      </c>
      <c r="R10" s="1189"/>
      <c r="S10" s="1189"/>
      <c r="T10" s="1189"/>
      <c r="U10" s="1189"/>
      <c r="V10" s="1189"/>
      <c r="W10" s="1189"/>
      <c r="X10" s="1189"/>
      <c r="Y10" s="1189"/>
      <c r="Z10" s="1189"/>
      <c r="AA10" s="1190"/>
    </row>
    <row r="11" spans="1:30" ht="15.75" customHeight="1" x14ac:dyDescent="0.15">
      <c r="A11" s="342">
        <v>3</v>
      </c>
      <c r="B11" s="337" t="s">
        <v>561</v>
      </c>
      <c r="C11" s="337"/>
      <c r="D11" s="337"/>
      <c r="E11" s="337"/>
      <c r="F11" s="343"/>
      <c r="G11" s="337"/>
      <c r="H11" s="337"/>
      <c r="I11" s="337"/>
      <c r="J11" s="337"/>
      <c r="K11" s="337"/>
      <c r="L11" s="337"/>
      <c r="M11" s="337"/>
      <c r="N11" s="337"/>
      <c r="P11" s="350"/>
      <c r="Q11" s="351"/>
      <c r="R11" s="351"/>
      <c r="S11" s="351"/>
      <c r="T11" s="351"/>
      <c r="U11" s="351"/>
      <c r="V11" s="351"/>
      <c r="W11" s="351"/>
      <c r="X11" s="350"/>
      <c r="Y11" s="350"/>
      <c r="AA11" s="352"/>
    </row>
    <row r="12" spans="1:30" ht="15.75" customHeight="1" x14ac:dyDescent="0.15">
      <c r="A12" s="349"/>
      <c r="B12" s="337"/>
      <c r="C12" s="337"/>
      <c r="D12" s="337"/>
      <c r="E12" s="337"/>
      <c r="F12" s="343"/>
      <c r="G12" s="1188" t="s">
        <v>562</v>
      </c>
      <c r="H12" s="1188"/>
      <c r="I12" s="1188"/>
      <c r="J12" s="1188"/>
      <c r="K12" s="1188"/>
      <c r="L12" s="1188"/>
      <c r="M12" s="1188"/>
      <c r="N12" s="337"/>
      <c r="P12" s="350"/>
      <c r="Q12" s="1189" t="s">
        <v>563</v>
      </c>
      <c r="R12" s="1189"/>
      <c r="S12" s="1189"/>
      <c r="T12" s="1189"/>
      <c r="U12" s="1189"/>
      <c r="V12" s="1189"/>
      <c r="W12" s="1189"/>
      <c r="X12" s="1189"/>
      <c r="Y12" s="1189"/>
      <c r="Z12" s="1189"/>
      <c r="AA12" s="1190"/>
    </row>
    <row r="13" spans="1:30" ht="15.75" customHeight="1" x14ac:dyDescent="0.15">
      <c r="A13" s="353"/>
      <c r="B13" s="345"/>
      <c r="C13" s="345"/>
      <c r="D13" s="345"/>
      <c r="E13" s="345"/>
      <c r="F13" s="346"/>
      <c r="G13" s="345"/>
      <c r="H13" s="345"/>
      <c r="I13" s="345"/>
      <c r="J13" s="345"/>
      <c r="K13" s="345"/>
      <c r="L13" s="345"/>
      <c r="M13" s="345"/>
      <c r="N13" s="345"/>
      <c r="O13" s="345"/>
      <c r="P13" s="345"/>
      <c r="Q13" s="345"/>
      <c r="R13" s="345"/>
      <c r="S13" s="345"/>
      <c r="T13" s="345"/>
      <c r="U13" s="345"/>
      <c r="V13" s="345"/>
      <c r="W13" s="345"/>
      <c r="X13" s="345"/>
      <c r="Y13" s="345"/>
      <c r="AA13" s="354"/>
    </row>
    <row r="14" spans="1:30" ht="50.25" customHeight="1" x14ac:dyDescent="0.15">
      <c r="A14" s="355"/>
      <c r="B14" s="356"/>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row>
    <row r="15" spans="1:30" ht="25.5" customHeight="1" x14ac:dyDescent="0.15">
      <c r="A15" s="339"/>
      <c r="B15" s="337"/>
      <c r="C15" s="337"/>
      <c r="D15" s="337"/>
      <c r="E15" s="337"/>
      <c r="F15" s="341"/>
      <c r="G15" s="337"/>
      <c r="H15" s="1184" t="s">
        <v>564</v>
      </c>
      <c r="I15" s="1184"/>
      <c r="J15" s="1184"/>
      <c r="K15" s="1184"/>
      <c r="L15" s="1184"/>
      <c r="M15" s="1184"/>
      <c r="N15" s="1184"/>
      <c r="O15" s="1184"/>
      <c r="P15" s="1184"/>
      <c r="Q15" s="1184"/>
      <c r="R15" s="1184"/>
      <c r="S15" s="1184"/>
      <c r="T15" s="1184"/>
      <c r="U15" s="1184"/>
      <c r="V15" s="1184"/>
      <c r="W15" s="1184"/>
      <c r="X15" s="343"/>
      <c r="Y15" s="337"/>
      <c r="Z15" s="337"/>
      <c r="AA15" s="343"/>
    </row>
    <row r="16" spans="1:30" ht="16.5" customHeight="1" x14ac:dyDescent="0.15">
      <c r="A16" s="342"/>
      <c r="B16" s="337"/>
      <c r="C16" s="337"/>
      <c r="D16" s="337"/>
      <c r="E16" s="337"/>
      <c r="F16" s="343"/>
      <c r="G16" s="337"/>
      <c r="H16" s="1184"/>
      <c r="I16" s="1184"/>
      <c r="J16" s="1184"/>
      <c r="K16" s="1184"/>
      <c r="L16" s="1184"/>
      <c r="M16" s="1184"/>
      <c r="N16" s="1184"/>
      <c r="O16" s="1184"/>
      <c r="P16" s="1184"/>
      <c r="Q16" s="1184"/>
      <c r="R16" s="1184"/>
      <c r="S16" s="1184"/>
      <c r="T16" s="1184"/>
      <c r="U16" s="1184"/>
      <c r="V16" s="1184"/>
      <c r="W16" s="1184"/>
      <c r="X16" s="343"/>
      <c r="Y16" s="337"/>
      <c r="Z16" s="337"/>
      <c r="AA16" s="343"/>
    </row>
    <row r="17" spans="1:39" ht="61.5" customHeight="1" x14ac:dyDescent="0.15">
      <c r="A17" s="358"/>
      <c r="F17" s="352"/>
      <c r="G17" s="337"/>
      <c r="H17" s="1191" t="s">
        <v>565</v>
      </c>
      <c r="I17" s="1191"/>
      <c r="J17" s="1191"/>
      <c r="K17" s="1191"/>
      <c r="L17" s="1191"/>
      <c r="M17" s="1191"/>
      <c r="N17" s="1191"/>
      <c r="O17" s="1191"/>
      <c r="P17" s="1191"/>
      <c r="Q17" s="1191"/>
      <c r="R17" s="1191"/>
      <c r="S17" s="1191"/>
      <c r="T17" s="1191"/>
      <c r="U17" s="1191"/>
      <c r="V17" s="1191"/>
      <c r="W17" s="1191"/>
      <c r="X17" s="1192"/>
      <c r="Y17" s="337"/>
      <c r="Z17" s="337"/>
      <c r="AA17" s="343"/>
    </row>
    <row r="18" spans="1:39" ht="27" customHeight="1" x14ac:dyDescent="0.15">
      <c r="A18" s="342"/>
      <c r="F18" s="352"/>
      <c r="G18" s="337"/>
      <c r="H18" s="1184" t="s">
        <v>566</v>
      </c>
      <c r="I18" s="1184"/>
      <c r="J18" s="1184"/>
      <c r="K18" s="1184"/>
      <c r="L18" s="1184"/>
      <c r="M18" s="1184"/>
      <c r="N18" s="1184"/>
      <c r="O18" s="1184"/>
      <c r="P18" s="1184"/>
      <c r="Q18" s="1184"/>
      <c r="R18" s="1184"/>
      <c r="S18" s="1184"/>
      <c r="T18" s="1184"/>
      <c r="U18" s="1184"/>
      <c r="V18" s="1184"/>
      <c r="W18" s="1184"/>
      <c r="X18" s="343"/>
      <c r="Y18" s="337"/>
      <c r="Z18" s="337"/>
      <c r="AA18" s="343"/>
    </row>
    <row r="19" spans="1:39" ht="16.5" customHeight="1" x14ac:dyDescent="0.15">
      <c r="A19" s="342"/>
      <c r="B19" s="359"/>
      <c r="C19" s="359"/>
      <c r="D19" s="359"/>
      <c r="E19" s="359"/>
      <c r="F19" s="360"/>
      <c r="G19" s="337"/>
      <c r="H19" s="1184"/>
      <c r="I19" s="1184"/>
      <c r="J19" s="1184"/>
      <c r="K19" s="1184"/>
      <c r="L19" s="1184"/>
      <c r="M19" s="1184"/>
      <c r="N19" s="1184"/>
      <c r="O19" s="1184"/>
      <c r="P19" s="1184"/>
      <c r="Q19" s="1184"/>
      <c r="R19" s="1184"/>
      <c r="S19" s="1184"/>
      <c r="T19" s="1184"/>
      <c r="U19" s="1184"/>
      <c r="V19" s="1184"/>
      <c r="W19" s="1184"/>
      <c r="X19" s="343"/>
      <c r="Y19" s="337"/>
      <c r="Z19" s="337"/>
      <c r="AA19" s="343"/>
    </row>
    <row r="20" spans="1:39" ht="31.5" customHeight="1" x14ac:dyDescent="0.15">
      <c r="A20" s="342"/>
      <c r="B20" s="359"/>
      <c r="C20" s="359"/>
      <c r="D20" s="359"/>
      <c r="E20" s="359"/>
      <c r="F20" s="360"/>
      <c r="G20" s="337"/>
      <c r="H20" s="359"/>
      <c r="I20" s="359"/>
      <c r="J20" s="1183" t="s">
        <v>567</v>
      </c>
      <c r="K20" s="1184"/>
      <c r="L20" s="1184"/>
      <c r="M20" s="1184"/>
      <c r="N20" s="1184"/>
      <c r="O20" s="1184"/>
      <c r="P20" s="1184"/>
      <c r="Q20" s="1184"/>
      <c r="R20" s="1184"/>
      <c r="S20" s="1184"/>
      <c r="T20" s="1184"/>
      <c r="U20" s="1184"/>
      <c r="V20" s="1184"/>
      <c r="W20" s="1184"/>
      <c r="X20" s="1185"/>
      <c r="Y20" s="337"/>
      <c r="Z20" s="337"/>
      <c r="AA20" s="343"/>
    </row>
    <row r="21" spans="1:39" s="366" customFormat="1" ht="36" customHeight="1" x14ac:dyDescent="0.15">
      <c r="A21" s="361"/>
      <c r="B21" s="362"/>
      <c r="C21" s="362"/>
      <c r="D21" s="362"/>
      <c r="E21" s="362"/>
      <c r="F21" s="363"/>
      <c r="G21" s="364"/>
      <c r="H21" s="362"/>
      <c r="I21" s="362"/>
      <c r="J21" s="365"/>
      <c r="L21" s="367" t="s">
        <v>568</v>
      </c>
      <c r="M21" s="1186" t="s">
        <v>569</v>
      </c>
      <c r="N21" s="1186"/>
      <c r="O21" s="1186"/>
      <c r="P21" s="1186"/>
      <c r="Q21" s="1186"/>
      <c r="R21" s="1186"/>
      <c r="S21" s="1186"/>
      <c r="T21" s="1186"/>
      <c r="U21" s="1186"/>
      <c r="V21" s="1186"/>
      <c r="W21" s="1186"/>
      <c r="X21" s="1187"/>
      <c r="AA21" s="368"/>
      <c r="AC21" s="486"/>
      <c r="AD21" s="434"/>
    </row>
    <row r="22" spans="1:39" ht="24" customHeight="1" x14ac:dyDescent="0.15">
      <c r="A22" s="1201">
        <v>4</v>
      </c>
      <c r="B22" s="1184" t="s">
        <v>570</v>
      </c>
      <c r="C22" s="1184"/>
      <c r="D22" s="1184"/>
      <c r="E22" s="1184"/>
      <c r="F22" s="1185"/>
      <c r="G22" s="369"/>
      <c r="H22" s="1184" t="s">
        <v>571</v>
      </c>
      <c r="I22" s="1184"/>
      <c r="J22" s="1184"/>
      <c r="K22" s="1184"/>
      <c r="L22" s="1184"/>
      <c r="M22" s="1184"/>
      <c r="N22" s="1184"/>
      <c r="O22" s="1184"/>
      <c r="P22" s="1184"/>
      <c r="Q22" s="1184"/>
      <c r="R22" s="1184"/>
      <c r="S22" s="1184"/>
      <c r="T22" s="1184"/>
      <c r="U22" s="1184"/>
      <c r="V22" s="1184"/>
      <c r="W22" s="1184"/>
      <c r="X22" s="352"/>
      <c r="AA22" s="352"/>
    </row>
    <row r="23" spans="1:39" ht="24" customHeight="1" x14ac:dyDescent="0.15">
      <c r="A23" s="1201"/>
      <c r="B23" s="1184"/>
      <c r="C23" s="1184"/>
      <c r="D23" s="1184"/>
      <c r="E23" s="1184"/>
      <c r="F23" s="1185"/>
      <c r="G23" s="349"/>
      <c r="H23" s="1184"/>
      <c r="I23" s="1184"/>
      <c r="J23" s="1184"/>
      <c r="K23" s="1184"/>
      <c r="L23" s="1184"/>
      <c r="M23" s="1184"/>
      <c r="N23" s="1184"/>
      <c r="O23" s="1184"/>
      <c r="P23" s="1184"/>
      <c r="Q23" s="1184"/>
      <c r="R23" s="1184"/>
      <c r="S23" s="1184"/>
      <c r="T23" s="1184"/>
      <c r="U23" s="1184"/>
      <c r="V23" s="1184"/>
      <c r="W23" s="1184"/>
      <c r="X23" s="343"/>
      <c r="Y23" s="337"/>
      <c r="AA23" s="343"/>
      <c r="AB23" s="337"/>
    </row>
    <row r="24" spans="1:39" ht="23.25" customHeight="1" x14ac:dyDescent="0.15">
      <c r="A24" s="349"/>
      <c r="B24" s="337"/>
      <c r="C24" s="337"/>
      <c r="D24" s="337"/>
      <c r="E24" s="337"/>
      <c r="F24" s="343"/>
      <c r="G24" s="359"/>
      <c r="H24" s="1211" t="s">
        <v>487</v>
      </c>
      <c r="I24" s="1213" t="s">
        <v>572</v>
      </c>
      <c r="J24" s="1214"/>
      <c r="K24" s="1214"/>
      <c r="L24" s="1214"/>
      <c r="M24" s="1214"/>
      <c r="N24" s="1214"/>
      <c r="O24" s="1214"/>
      <c r="P24" s="1214"/>
      <c r="Q24" s="1214"/>
      <c r="R24" s="1215"/>
      <c r="S24" s="1204"/>
      <c r="T24" s="1205"/>
      <c r="U24" s="1208" t="s">
        <v>489</v>
      </c>
      <c r="V24" s="370"/>
      <c r="W24" s="370"/>
      <c r="X24" s="371"/>
      <c r="Y24" s="337"/>
      <c r="Z24" s="337"/>
      <c r="AA24" s="343"/>
    </row>
    <row r="25" spans="1:39" ht="23.25" customHeight="1" x14ac:dyDescent="0.15">
      <c r="A25" s="342"/>
      <c r="B25" s="1184"/>
      <c r="C25" s="1184"/>
      <c r="D25" s="1184"/>
      <c r="E25" s="1184"/>
      <c r="F25" s="1185"/>
      <c r="G25" s="359"/>
      <c r="H25" s="1212"/>
      <c r="I25" s="1216"/>
      <c r="J25" s="1217"/>
      <c r="K25" s="1217"/>
      <c r="L25" s="1217"/>
      <c r="M25" s="1217"/>
      <c r="N25" s="1217"/>
      <c r="O25" s="1217"/>
      <c r="P25" s="1217"/>
      <c r="Q25" s="1217"/>
      <c r="R25" s="1218"/>
      <c r="S25" s="1206"/>
      <c r="T25" s="1207"/>
      <c r="U25" s="1209"/>
      <c r="V25" s="370"/>
      <c r="W25" s="370"/>
      <c r="X25" s="371"/>
      <c r="Y25" s="337"/>
      <c r="Z25" s="337"/>
      <c r="AA25" s="343"/>
    </row>
    <row r="26" spans="1:39" ht="23.25" customHeight="1" x14ac:dyDescent="0.15">
      <c r="A26" s="342"/>
      <c r="B26" s="1184"/>
      <c r="C26" s="1184"/>
      <c r="D26" s="1184"/>
      <c r="E26" s="1184"/>
      <c r="F26" s="1185"/>
      <c r="G26" s="337"/>
      <c r="H26" s="1211" t="s">
        <v>490</v>
      </c>
      <c r="I26" s="1221" t="s">
        <v>573</v>
      </c>
      <c r="J26" s="1222"/>
      <c r="K26" s="1222"/>
      <c r="L26" s="1222"/>
      <c r="M26" s="1222"/>
      <c r="N26" s="1222"/>
      <c r="O26" s="1222"/>
      <c r="P26" s="1222"/>
      <c r="Q26" s="1222"/>
      <c r="R26" s="1223"/>
      <c r="S26" s="1204"/>
      <c r="T26" s="1205"/>
      <c r="U26" s="1208" t="s">
        <v>574</v>
      </c>
      <c r="V26" s="370"/>
      <c r="W26" s="370"/>
      <c r="X26" s="371"/>
      <c r="AA26" s="352"/>
      <c r="AF26" s="337"/>
      <c r="AG26" s="337"/>
      <c r="AH26" s="337"/>
      <c r="AI26" s="337"/>
      <c r="AK26" s="337"/>
      <c r="AL26" s="337"/>
      <c r="AM26" s="337"/>
    </row>
    <row r="27" spans="1:39" ht="23.25" customHeight="1" x14ac:dyDescent="0.15">
      <c r="A27" s="342"/>
      <c r="B27" s="372"/>
      <c r="C27" s="372"/>
      <c r="D27" s="337"/>
      <c r="E27" s="337"/>
      <c r="F27" s="343"/>
      <c r="G27" s="337"/>
      <c r="H27" s="1212"/>
      <c r="I27" s="1221"/>
      <c r="J27" s="1222"/>
      <c r="K27" s="1222"/>
      <c r="L27" s="1222"/>
      <c r="M27" s="1222"/>
      <c r="N27" s="1222"/>
      <c r="O27" s="1222"/>
      <c r="P27" s="1222"/>
      <c r="Q27" s="1222"/>
      <c r="R27" s="1223"/>
      <c r="S27" s="1206"/>
      <c r="T27" s="1207"/>
      <c r="U27" s="1209"/>
      <c r="V27" s="370"/>
      <c r="W27" s="370"/>
      <c r="X27" s="371"/>
      <c r="Y27" s="337"/>
      <c r="Z27" s="337"/>
      <c r="AA27" s="343"/>
      <c r="AE27" s="337"/>
      <c r="AF27" s="337"/>
      <c r="AG27" s="337"/>
      <c r="AH27" s="337"/>
      <c r="AI27" s="337"/>
      <c r="AJ27" s="337"/>
      <c r="AK27" s="337"/>
      <c r="AL27" s="337"/>
      <c r="AM27" s="337"/>
    </row>
    <row r="28" spans="1:39" ht="23.25" customHeight="1" x14ac:dyDescent="0.15">
      <c r="A28" s="342"/>
      <c r="B28" s="372"/>
      <c r="C28" s="372"/>
      <c r="D28" s="337"/>
      <c r="E28" s="337"/>
      <c r="F28" s="343"/>
      <c r="G28" s="337"/>
      <c r="H28" s="1211" t="s">
        <v>494</v>
      </c>
      <c r="I28" s="1213" t="s">
        <v>575</v>
      </c>
      <c r="J28" s="1214"/>
      <c r="K28" s="1214"/>
      <c r="L28" s="1214"/>
      <c r="M28" s="1214"/>
      <c r="N28" s="1214"/>
      <c r="O28" s="1214"/>
      <c r="P28" s="1214"/>
      <c r="Q28" s="1214"/>
      <c r="R28" s="1215"/>
      <c r="S28" s="1204"/>
      <c r="T28" s="1205"/>
      <c r="U28" s="1208" t="s">
        <v>574</v>
      </c>
      <c r="V28" s="359"/>
      <c r="W28" s="359"/>
      <c r="X28" s="360"/>
      <c r="Y28" s="336"/>
      <c r="Z28" s="336"/>
      <c r="AA28" s="373"/>
      <c r="AF28" s="337"/>
      <c r="AG28" s="337"/>
      <c r="AH28" s="337"/>
      <c r="AI28" s="337"/>
      <c r="AK28" s="337"/>
      <c r="AL28" s="337"/>
      <c r="AM28" s="337"/>
    </row>
    <row r="29" spans="1:39" ht="23.25" customHeight="1" x14ac:dyDescent="0.15">
      <c r="A29" s="342"/>
      <c r="B29" s="337"/>
      <c r="C29" s="337"/>
      <c r="D29" s="337"/>
      <c r="E29" s="337"/>
      <c r="F29" s="343"/>
      <c r="G29" s="337"/>
      <c r="H29" s="1212"/>
      <c r="I29" s="1216"/>
      <c r="J29" s="1217"/>
      <c r="K29" s="1217"/>
      <c r="L29" s="1217"/>
      <c r="M29" s="1217"/>
      <c r="N29" s="1217"/>
      <c r="O29" s="1217"/>
      <c r="P29" s="1217"/>
      <c r="Q29" s="1217"/>
      <c r="R29" s="1218"/>
      <c r="S29" s="1206"/>
      <c r="T29" s="1207"/>
      <c r="U29" s="1209"/>
      <c r="V29" s="359"/>
      <c r="W29" s="359"/>
      <c r="X29" s="360"/>
      <c r="Y29" s="337"/>
      <c r="Z29" s="337"/>
      <c r="AA29" s="343"/>
      <c r="AE29" s="337"/>
      <c r="AF29" s="337"/>
      <c r="AG29" s="337"/>
      <c r="AH29" s="337"/>
      <c r="AI29" s="337"/>
      <c r="AJ29" s="337"/>
      <c r="AK29" s="337"/>
      <c r="AL29" s="337"/>
      <c r="AM29" s="337"/>
    </row>
    <row r="30" spans="1:39" ht="18" customHeight="1" x14ac:dyDescent="0.15">
      <c r="A30" s="342"/>
      <c r="B30" s="337"/>
      <c r="C30" s="337"/>
      <c r="D30" s="337"/>
      <c r="E30" s="337"/>
      <c r="F30" s="343"/>
      <c r="G30" s="337"/>
      <c r="H30" s="336"/>
      <c r="I30" s="374"/>
      <c r="J30" s="374"/>
      <c r="K30" s="374"/>
      <c r="L30" s="374"/>
      <c r="M30" s="374"/>
      <c r="N30" s="374"/>
      <c r="O30" s="374"/>
      <c r="P30" s="374"/>
      <c r="Q30" s="374"/>
      <c r="R30" s="374"/>
      <c r="S30" s="375"/>
      <c r="T30" s="375"/>
      <c r="U30" s="375"/>
      <c r="V30" s="359"/>
      <c r="W30" s="359"/>
      <c r="X30" s="360"/>
      <c r="Y30" s="337"/>
      <c r="Z30" s="337"/>
      <c r="AA30" s="343"/>
      <c r="AE30" s="337"/>
      <c r="AF30" s="337"/>
      <c r="AG30" s="337"/>
      <c r="AH30" s="337"/>
      <c r="AI30" s="337"/>
      <c r="AJ30" s="337"/>
      <c r="AK30" s="337"/>
      <c r="AL30" s="337"/>
      <c r="AM30" s="337"/>
    </row>
    <row r="31" spans="1:39" ht="27" customHeight="1" x14ac:dyDescent="0.15">
      <c r="A31" s="342"/>
      <c r="B31" s="337"/>
      <c r="C31" s="337"/>
      <c r="D31" s="337"/>
      <c r="E31" s="337"/>
      <c r="F31" s="343"/>
      <c r="G31" s="337"/>
      <c r="H31" s="336"/>
      <c r="I31" s="374"/>
      <c r="J31" s="374"/>
      <c r="K31" s="1219" t="s">
        <v>576</v>
      </c>
      <c r="L31" s="1220"/>
      <c r="M31" s="1220"/>
      <c r="N31" s="1220"/>
      <c r="O31" s="1220"/>
      <c r="P31" s="1220"/>
      <c r="Q31" s="1220"/>
      <c r="R31" s="1220"/>
      <c r="S31" s="1220"/>
      <c r="T31" s="1220"/>
      <c r="U31" s="1220"/>
      <c r="V31" s="1220"/>
      <c r="W31" s="1220"/>
      <c r="X31" s="376"/>
      <c r="Y31" s="1202" t="s">
        <v>577</v>
      </c>
      <c r="Z31" s="1202"/>
      <c r="AA31" s="1203"/>
      <c r="AE31" s="337"/>
      <c r="AF31" s="337"/>
      <c r="AG31" s="337"/>
      <c r="AH31" s="337"/>
      <c r="AI31" s="337"/>
      <c r="AJ31" s="337"/>
      <c r="AK31" s="337"/>
      <c r="AL31" s="337"/>
      <c r="AM31" s="337"/>
    </row>
    <row r="32" spans="1:39" ht="27" customHeight="1" x14ac:dyDescent="0.15">
      <c r="A32" s="344"/>
      <c r="B32" s="345"/>
      <c r="C32" s="345"/>
      <c r="D32" s="345"/>
      <c r="E32" s="345"/>
      <c r="F32" s="346"/>
      <c r="G32" s="353"/>
      <c r="H32" s="337"/>
      <c r="I32" s="345"/>
      <c r="J32" s="345"/>
      <c r="K32" s="345"/>
      <c r="L32" s="345"/>
      <c r="M32" s="345"/>
      <c r="N32" s="345"/>
      <c r="O32" s="345"/>
      <c r="P32" s="345"/>
      <c r="Q32" s="345"/>
      <c r="R32" s="345"/>
      <c r="S32" s="377"/>
      <c r="T32" s="377"/>
      <c r="U32" s="377"/>
      <c r="V32" s="377"/>
      <c r="W32" s="377"/>
      <c r="X32" s="378"/>
      <c r="Y32" s="345"/>
      <c r="Z32" s="345"/>
      <c r="AA32" s="346"/>
    </row>
    <row r="33" spans="1:30" ht="15" customHeight="1" x14ac:dyDescent="0.15">
      <c r="A33" s="336"/>
      <c r="B33" s="337"/>
      <c r="C33" s="337"/>
      <c r="D33" s="337"/>
      <c r="E33" s="337"/>
      <c r="F33" s="337"/>
      <c r="G33" s="337"/>
      <c r="H33" s="340"/>
      <c r="I33" s="337"/>
      <c r="J33" s="337"/>
      <c r="K33" s="337"/>
      <c r="L33" s="337"/>
      <c r="M33" s="337"/>
      <c r="N33" s="337"/>
      <c r="O33" s="337"/>
      <c r="P33" s="337"/>
      <c r="Q33" s="337"/>
      <c r="R33" s="337"/>
      <c r="S33" s="337"/>
      <c r="T33" s="337"/>
      <c r="U33" s="337"/>
      <c r="V33" s="337"/>
      <c r="W33" s="337"/>
      <c r="X33" s="337"/>
      <c r="Y33" s="337"/>
      <c r="Z33" s="337"/>
      <c r="AA33" s="337"/>
    </row>
    <row r="34" spans="1:30" ht="26.25" customHeight="1" x14ac:dyDescent="0.15">
      <c r="A34" s="1210" t="s">
        <v>578</v>
      </c>
      <c r="B34" s="1210"/>
      <c r="C34" s="337"/>
      <c r="D34" s="1184" t="s">
        <v>579</v>
      </c>
      <c r="E34" s="1184"/>
      <c r="F34" s="1184"/>
      <c r="G34" s="1184"/>
      <c r="H34" s="1184"/>
      <c r="I34" s="1184"/>
      <c r="J34" s="1184"/>
      <c r="K34" s="1184"/>
      <c r="L34" s="1184"/>
      <c r="M34" s="1184"/>
      <c r="N34" s="1184"/>
      <c r="O34" s="1184"/>
      <c r="P34" s="1184"/>
      <c r="Q34" s="1184"/>
      <c r="R34" s="1184"/>
      <c r="S34" s="1184"/>
      <c r="T34" s="1184"/>
      <c r="U34" s="1184"/>
      <c r="V34" s="1184"/>
      <c r="W34" s="1184"/>
      <c r="X34" s="1184"/>
      <c r="Y34" s="1184"/>
      <c r="Z34" s="1184"/>
      <c r="AA34" s="1184"/>
      <c r="AD34" s="477"/>
    </row>
    <row r="35" spans="1:30" ht="15" customHeight="1" x14ac:dyDescent="0.15">
      <c r="A35" s="337"/>
      <c r="B35" s="337"/>
      <c r="C35" s="370"/>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D35" s="477"/>
    </row>
    <row r="36" spans="1:30" x14ac:dyDescent="0.15">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D36" s="477"/>
    </row>
    <row r="37" spans="1:30" ht="6.75" customHeight="1" x14ac:dyDescent="0.15">
      <c r="AD37" s="477"/>
    </row>
    <row r="38" spans="1:30" x14ac:dyDescent="0.15">
      <c r="A38" s="338"/>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D38" s="477"/>
    </row>
    <row r="39" spans="1:30" x14ac:dyDescent="0.15">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D39" s="477"/>
    </row>
    <row r="40" spans="1:30" x14ac:dyDescent="0.15">
      <c r="AD40" s="477"/>
    </row>
    <row r="41" spans="1:30" x14ac:dyDescent="0.15">
      <c r="AD41" s="477"/>
    </row>
    <row r="42" spans="1:30" x14ac:dyDescent="0.15">
      <c r="AD42" s="477"/>
    </row>
    <row r="43" spans="1:30" x14ac:dyDescent="0.15">
      <c r="AD43" s="477"/>
    </row>
    <row r="44" spans="1:30" x14ac:dyDescent="0.15">
      <c r="AD44" s="477"/>
    </row>
  </sheetData>
  <mergeCells count="33">
    <mergeCell ref="AC2:AD3"/>
    <mergeCell ref="A34:B34"/>
    <mergeCell ref="D34:AA34"/>
    <mergeCell ref="H28:H29"/>
    <mergeCell ref="I28:R29"/>
    <mergeCell ref="S28:T29"/>
    <mergeCell ref="U28:U29"/>
    <mergeCell ref="K31:W31"/>
    <mergeCell ref="Y31:AA31"/>
    <mergeCell ref="H24:H25"/>
    <mergeCell ref="I24:R25"/>
    <mergeCell ref="S24:T25"/>
    <mergeCell ref="U24:U25"/>
    <mergeCell ref="B25:F26"/>
    <mergeCell ref="H26:H27"/>
    <mergeCell ref="I26:R27"/>
    <mergeCell ref="S26:T27"/>
    <mergeCell ref="U26:U27"/>
    <mergeCell ref="A22:A23"/>
    <mergeCell ref="B22:F23"/>
    <mergeCell ref="H22:W23"/>
    <mergeCell ref="A1:AA1"/>
    <mergeCell ref="G3:AA5"/>
    <mergeCell ref="G7:AA7"/>
    <mergeCell ref="G10:M10"/>
    <mergeCell ref="Q10:AA10"/>
    <mergeCell ref="J20:X20"/>
    <mergeCell ref="M21:X21"/>
    <mergeCell ref="G12:M12"/>
    <mergeCell ref="Q12:AA12"/>
    <mergeCell ref="H15:W16"/>
    <mergeCell ref="H17:X17"/>
    <mergeCell ref="H18:W19"/>
  </mergeCells>
  <phoneticPr fontId="2"/>
  <hyperlinks>
    <hyperlink ref="AC2" location="添付書類一覧!A1" display="添付書類一覧に戻る" xr:uid="{A16C319D-995B-47B8-8F5E-20CEE6628565}"/>
  </hyperlinks>
  <printOptions horizontalCentered="1"/>
  <pageMargins left="0.78740157480314965" right="0.39370078740157483" top="0.78740157480314965" bottom="0" header="0.51181102362204722" footer="0.51181102362204722"/>
  <pageSetup paperSize="9" scale="88" orientation="portrait" cellComments="asDisplayed" verticalDpi="300" r:id="rId1"/>
  <headerFooter alignWithMargins="0">
    <oddFooter>&amp;RVer.2 　2009/7/15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EC4D-947A-404A-9EB3-D2EFE429C834}">
  <sheetPr>
    <tabColor rgb="FFFF0000"/>
    <pageSetUpPr fitToPage="1"/>
  </sheetPr>
  <dimension ref="A1:AH69"/>
  <sheetViews>
    <sheetView view="pageBreakPreview" zoomScale="85" zoomScaleNormal="100" zoomScaleSheetLayoutView="85" workbookViewId="0">
      <selection activeCell="AG2" sqref="AG2:AH3"/>
    </sheetView>
  </sheetViews>
  <sheetFormatPr defaultColWidth="3.5" defaultRowHeight="13.5" x14ac:dyDescent="0.15"/>
  <cols>
    <col min="1" max="1" width="1" style="3" customWidth="1"/>
    <col min="2" max="2" width="3" style="85"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32" width="3.5" style="3"/>
    <col min="33" max="33" width="25.875" style="486" customWidth="1"/>
    <col min="34" max="34" width="3.5" style="434"/>
    <col min="35" max="256" width="3.5" style="3"/>
    <col min="257" max="257" width="1" style="3" customWidth="1"/>
    <col min="258" max="258" width="3" style="3" customWidth="1"/>
    <col min="259" max="263" width="3.5" style="3"/>
    <col min="264" max="264" width="2.5" style="3" customWidth="1"/>
    <col min="265" max="275" width="3.5" style="3"/>
    <col min="276" max="278" width="4.25" style="3" customWidth="1"/>
    <col min="279" max="279" width="3.5" style="3"/>
    <col min="280" max="280" width="3.625" style="3" customWidth="1"/>
    <col min="281" max="285" width="3.5" style="3"/>
    <col min="286" max="286" width="0.875" style="3" customWidth="1"/>
    <col min="287" max="512" width="3.5" style="3"/>
    <col min="513" max="513" width="1" style="3" customWidth="1"/>
    <col min="514" max="514" width="3" style="3" customWidth="1"/>
    <col min="515" max="519" width="3.5" style="3"/>
    <col min="520" max="520" width="2.5" style="3" customWidth="1"/>
    <col min="521" max="531" width="3.5" style="3"/>
    <col min="532" max="534" width="4.25" style="3" customWidth="1"/>
    <col min="535" max="535" width="3.5" style="3"/>
    <col min="536" max="536" width="3.625" style="3" customWidth="1"/>
    <col min="537" max="541" width="3.5" style="3"/>
    <col min="542" max="542" width="0.875" style="3" customWidth="1"/>
    <col min="543" max="768" width="3.5" style="3"/>
    <col min="769" max="769" width="1" style="3" customWidth="1"/>
    <col min="770" max="770" width="3" style="3" customWidth="1"/>
    <col min="771" max="775" width="3.5" style="3"/>
    <col min="776" max="776" width="2.5" style="3" customWidth="1"/>
    <col min="777" max="787" width="3.5" style="3"/>
    <col min="788" max="790" width="4.25" style="3" customWidth="1"/>
    <col min="791" max="791" width="3.5" style="3"/>
    <col min="792" max="792" width="3.625" style="3" customWidth="1"/>
    <col min="793" max="797" width="3.5" style="3"/>
    <col min="798" max="798" width="0.875" style="3" customWidth="1"/>
    <col min="799" max="1024" width="3.5" style="3"/>
    <col min="1025" max="1025" width="1" style="3" customWidth="1"/>
    <col min="1026" max="1026" width="3" style="3" customWidth="1"/>
    <col min="1027" max="1031" width="3.5" style="3"/>
    <col min="1032" max="1032" width="2.5" style="3" customWidth="1"/>
    <col min="1033" max="1043" width="3.5" style="3"/>
    <col min="1044" max="1046" width="4.25" style="3" customWidth="1"/>
    <col min="1047" max="1047" width="3.5" style="3"/>
    <col min="1048" max="1048" width="3.625" style="3" customWidth="1"/>
    <col min="1049" max="1053" width="3.5" style="3"/>
    <col min="1054" max="1054" width="0.875" style="3" customWidth="1"/>
    <col min="1055" max="1280" width="3.5" style="3"/>
    <col min="1281" max="1281" width="1" style="3" customWidth="1"/>
    <col min="1282" max="1282" width="3" style="3" customWidth="1"/>
    <col min="1283" max="1287" width="3.5" style="3"/>
    <col min="1288" max="1288" width="2.5" style="3" customWidth="1"/>
    <col min="1289" max="1299" width="3.5" style="3"/>
    <col min="1300" max="1302" width="4.25" style="3" customWidth="1"/>
    <col min="1303" max="1303" width="3.5" style="3"/>
    <col min="1304" max="1304" width="3.625" style="3" customWidth="1"/>
    <col min="1305" max="1309" width="3.5" style="3"/>
    <col min="1310" max="1310" width="0.875" style="3" customWidth="1"/>
    <col min="1311" max="1536" width="3.5" style="3"/>
    <col min="1537" max="1537" width="1" style="3" customWidth="1"/>
    <col min="1538" max="1538" width="3" style="3" customWidth="1"/>
    <col min="1539" max="1543" width="3.5" style="3"/>
    <col min="1544" max="1544" width="2.5" style="3" customWidth="1"/>
    <col min="1545" max="1555" width="3.5" style="3"/>
    <col min="1556" max="1558" width="4.25" style="3" customWidth="1"/>
    <col min="1559" max="1559" width="3.5" style="3"/>
    <col min="1560" max="1560" width="3.625" style="3" customWidth="1"/>
    <col min="1561" max="1565" width="3.5" style="3"/>
    <col min="1566" max="1566" width="0.875" style="3" customWidth="1"/>
    <col min="1567" max="1792" width="3.5" style="3"/>
    <col min="1793" max="1793" width="1" style="3" customWidth="1"/>
    <col min="1794" max="1794" width="3" style="3" customWidth="1"/>
    <col min="1795" max="1799" width="3.5" style="3"/>
    <col min="1800" max="1800" width="2.5" style="3" customWidth="1"/>
    <col min="1801" max="1811" width="3.5" style="3"/>
    <col min="1812" max="1814" width="4.25" style="3" customWidth="1"/>
    <col min="1815" max="1815" width="3.5" style="3"/>
    <col min="1816" max="1816" width="3.625" style="3" customWidth="1"/>
    <col min="1817" max="1821" width="3.5" style="3"/>
    <col min="1822" max="1822" width="0.875" style="3" customWidth="1"/>
    <col min="1823" max="2048" width="3.5" style="3"/>
    <col min="2049" max="2049" width="1" style="3" customWidth="1"/>
    <col min="2050" max="2050" width="3" style="3" customWidth="1"/>
    <col min="2051" max="2055" width="3.5" style="3"/>
    <col min="2056" max="2056" width="2.5" style="3" customWidth="1"/>
    <col min="2057" max="2067" width="3.5" style="3"/>
    <col min="2068" max="2070" width="4.25" style="3" customWidth="1"/>
    <col min="2071" max="2071" width="3.5" style="3"/>
    <col min="2072" max="2072" width="3.625" style="3" customWidth="1"/>
    <col min="2073" max="2077" width="3.5" style="3"/>
    <col min="2078" max="2078" width="0.875" style="3" customWidth="1"/>
    <col min="2079" max="2304" width="3.5" style="3"/>
    <col min="2305" max="2305" width="1" style="3" customWidth="1"/>
    <col min="2306" max="2306" width="3" style="3" customWidth="1"/>
    <col min="2307" max="2311" width="3.5" style="3"/>
    <col min="2312" max="2312" width="2.5" style="3" customWidth="1"/>
    <col min="2313" max="2323" width="3.5" style="3"/>
    <col min="2324" max="2326" width="4.25" style="3" customWidth="1"/>
    <col min="2327" max="2327" width="3.5" style="3"/>
    <col min="2328" max="2328" width="3.625" style="3" customWidth="1"/>
    <col min="2329" max="2333" width="3.5" style="3"/>
    <col min="2334" max="2334" width="0.875" style="3" customWidth="1"/>
    <col min="2335" max="2560" width="3.5" style="3"/>
    <col min="2561" max="2561" width="1" style="3" customWidth="1"/>
    <col min="2562" max="2562" width="3" style="3" customWidth="1"/>
    <col min="2563" max="2567" width="3.5" style="3"/>
    <col min="2568" max="2568" width="2.5" style="3" customWidth="1"/>
    <col min="2569" max="2579" width="3.5" style="3"/>
    <col min="2580" max="2582" width="4.25" style="3" customWidth="1"/>
    <col min="2583" max="2583" width="3.5" style="3"/>
    <col min="2584" max="2584" width="3.625" style="3" customWidth="1"/>
    <col min="2585" max="2589" width="3.5" style="3"/>
    <col min="2590" max="2590" width="0.875" style="3" customWidth="1"/>
    <col min="2591" max="2816" width="3.5" style="3"/>
    <col min="2817" max="2817" width="1" style="3" customWidth="1"/>
    <col min="2818" max="2818" width="3" style="3" customWidth="1"/>
    <col min="2819" max="2823" width="3.5" style="3"/>
    <col min="2824" max="2824" width="2.5" style="3" customWidth="1"/>
    <col min="2825" max="2835" width="3.5" style="3"/>
    <col min="2836" max="2838" width="4.25" style="3" customWidth="1"/>
    <col min="2839" max="2839" width="3.5" style="3"/>
    <col min="2840" max="2840" width="3.625" style="3" customWidth="1"/>
    <col min="2841" max="2845" width="3.5" style="3"/>
    <col min="2846" max="2846" width="0.875" style="3" customWidth="1"/>
    <col min="2847" max="3072" width="3.5" style="3"/>
    <col min="3073" max="3073" width="1" style="3" customWidth="1"/>
    <col min="3074" max="3074" width="3" style="3" customWidth="1"/>
    <col min="3075" max="3079" width="3.5" style="3"/>
    <col min="3080" max="3080" width="2.5" style="3" customWidth="1"/>
    <col min="3081" max="3091" width="3.5" style="3"/>
    <col min="3092" max="3094" width="4.25" style="3" customWidth="1"/>
    <col min="3095" max="3095" width="3.5" style="3"/>
    <col min="3096" max="3096" width="3.625" style="3" customWidth="1"/>
    <col min="3097" max="3101" width="3.5" style="3"/>
    <col min="3102" max="3102" width="0.875" style="3" customWidth="1"/>
    <col min="3103" max="3328" width="3.5" style="3"/>
    <col min="3329" max="3329" width="1" style="3" customWidth="1"/>
    <col min="3330" max="3330" width="3" style="3" customWidth="1"/>
    <col min="3331" max="3335" width="3.5" style="3"/>
    <col min="3336" max="3336" width="2.5" style="3" customWidth="1"/>
    <col min="3337" max="3347" width="3.5" style="3"/>
    <col min="3348" max="3350" width="4.25" style="3" customWidth="1"/>
    <col min="3351" max="3351" width="3.5" style="3"/>
    <col min="3352" max="3352" width="3.625" style="3" customWidth="1"/>
    <col min="3353" max="3357" width="3.5" style="3"/>
    <col min="3358" max="3358" width="0.875" style="3" customWidth="1"/>
    <col min="3359" max="3584" width="3.5" style="3"/>
    <col min="3585" max="3585" width="1" style="3" customWidth="1"/>
    <col min="3586" max="3586" width="3" style="3" customWidth="1"/>
    <col min="3587" max="3591" width="3.5" style="3"/>
    <col min="3592" max="3592" width="2.5" style="3" customWidth="1"/>
    <col min="3593" max="3603" width="3.5" style="3"/>
    <col min="3604" max="3606" width="4.25" style="3" customWidth="1"/>
    <col min="3607" max="3607" width="3.5" style="3"/>
    <col min="3608" max="3608" width="3.625" style="3" customWidth="1"/>
    <col min="3609" max="3613" width="3.5" style="3"/>
    <col min="3614" max="3614" width="0.875" style="3" customWidth="1"/>
    <col min="3615" max="3840" width="3.5" style="3"/>
    <col min="3841" max="3841" width="1" style="3" customWidth="1"/>
    <col min="3842" max="3842" width="3" style="3" customWidth="1"/>
    <col min="3843" max="3847" width="3.5" style="3"/>
    <col min="3848" max="3848" width="2.5" style="3" customWidth="1"/>
    <col min="3849" max="3859" width="3.5" style="3"/>
    <col min="3860" max="3862" width="4.25" style="3" customWidth="1"/>
    <col min="3863" max="3863" width="3.5" style="3"/>
    <col min="3864" max="3864" width="3.625" style="3" customWidth="1"/>
    <col min="3865" max="3869" width="3.5" style="3"/>
    <col min="3870" max="3870" width="0.875" style="3" customWidth="1"/>
    <col min="3871" max="4096" width="3.5" style="3"/>
    <col min="4097" max="4097" width="1" style="3" customWidth="1"/>
    <col min="4098" max="4098" width="3" style="3" customWidth="1"/>
    <col min="4099" max="4103" width="3.5" style="3"/>
    <col min="4104" max="4104" width="2.5" style="3" customWidth="1"/>
    <col min="4105" max="4115" width="3.5" style="3"/>
    <col min="4116" max="4118" width="4.25" style="3" customWidth="1"/>
    <col min="4119" max="4119" width="3.5" style="3"/>
    <col min="4120" max="4120" width="3.625" style="3" customWidth="1"/>
    <col min="4121" max="4125" width="3.5" style="3"/>
    <col min="4126" max="4126" width="0.875" style="3" customWidth="1"/>
    <col min="4127" max="4352" width="3.5" style="3"/>
    <col min="4353" max="4353" width="1" style="3" customWidth="1"/>
    <col min="4354" max="4354" width="3" style="3" customWidth="1"/>
    <col min="4355" max="4359" width="3.5" style="3"/>
    <col min="4360" max="4360" width="2.5" style="3" customWidth="1"/>
    <col min="4361" max="4371" width="3.5" style="3"/>
    <col min="4372" max="4374" width="4.25" style="3" customWidth="1"/>
    <col min="4375" max="4375" width="3.5" style="3"/>
    <col min="4376" max="4376" width="3.625" style="3" customWidth="1"/>
    <col min="4377" max="4381" width="3.5" style="3"/>
    <col min="4382" max="4382" width="0.875" style="3" customWidth="1"/>
    <col min="4383" max="4608" width="3.5" style="3"/>
    <col min="4609" max="4609" width="1" style="3" customWidth="1"/>
    <col min="4610" max="4610" width="3" style="3" customWidth="1"/>
    <col min="4611" max="4615" width="3.5" style="3"/>
    <col min="4616" max="4616" width="2.5" style="3" customWidth="1"/>
    <col min="4617" max="4627" width="3.5" style="3"/>
    <col min="4628" max="4630" width="4.25" style="3" customWidth="1"/>
    <col min="4631" max="4631" width="3.5" style="3"/>
    <col min="4632" max="4632" width="3.625" style="3" customWidth="1"/>
    <col min="4633" max="4637" width="3.5" style="3"/>
    <col min="4638" max="4638" width="0.875" style="3" customWidth="1"/>
    <col min="4639" max="4864" width="3.5" style="3"/>
    <col min="4865" max="4865" width="1" style="3" customWidth="1"/>
    <col min="4866" max="4866" width="3" style="3" customWidth="1"/>
    <col min="4867" max="4871" width="3.5" style="3"/>
    <col min="4872" max="4872" width="2.5" style="3" customWidth="1"/>
    <col min="4873" max="4883" width="3.5" style="3"/>
    <col min="4884" max="4886" width="4.25" style="3" customWidth="1"/>
    <col min="4887" max="4887" width="3.5" style="3"/>
    <col min="4888" max="4888" width="3.625" style="3" customWidth="1"/>
    <col min="4889" max="4893" width="3.5" style="3"/>
    <col min="4894" max="4894" width="0.875" style="3" customWidth="1"/>
    <col min="4895" max="5120" width="3.5" style="3"/>
    <col min="5121" max="5121" width="1" style="3" customWidth="1"/>
    <col min="5122" max="5122" width="3" style="3" customWidth="1"/>
    <col min="5123" max="5127" width="3.5" style="3"/>
    <col min="5128" max="5128" width="2.5" style="3" customWidth="1"/>
    <col min="5129" max="5139" width="3.5" style="3"/>
    <col min="5140" max="5142" width="4.25" style="3" customWidth="1"/>
    <col min="5143" max="5143" width="3.5" style="3"/>
    <col min="5144" max="5144" width="3.625" style="3" customWidth="1"/>
    <col min="5145" max="5149" width="3.5" style="3"/>
    <col min="5150" max="5150" width="0.875" style="3" customWidth="1"/>
    <col min="5151" max="5376" width="3.5" style="3"/>
    <col min="5377" max="5377" width="1" style="3" customWidth="1"/>
    <col min="5378" max="5378" width="3" style="3" customWidth="1"/>
    <col min="5379" max="5383" width="3.5" style="3"/>
    <col min="5384" max="5384" width="2.5" style="3" customWidth="1"/>
    <col min="5385" max="5395" width="3.5" style="3"/>
    <col min="5396" max="5398" width="4.25" style="3" customWidth="1"/>
    <col min="5399" max="5399" width="3.5" style="3"/>
    <col min="5400" max="5400" width="3.625" style="3" customWidth="1"/>
    <col min="5401" max="5405" width="3.5" style="3"/>
    <col min="5406" max="5406" width="0.875" style="3" customWidth="1"/>
    <col min="5407" max="5632" width="3.5" style="3"/>
    <col min="5633" max="5633" width="1" style="3" customWidth="1"/>
    <col min="5634" max="5634" width="3" style="3" customWidth="1"/>
    <col min="5635" max="5639" width="3.5" style="3"/>
    <col min="5640" max="5640" width="2.5" style="3" customWidth="1"/>
    <col min="5641" max="5651" width="3.5" style="3"/>
    <col min="5652" max="5654" width="4.25" style="3" customWidth="1"/>
    <col min="5655" max="5655" width="3.5" style="3"/>
    <col min="5656" max="5656" width="3.625" style="3" customWidth="1"/>
    <col min="5657" max="5661" width="3.5" style="3"/>
    <col min="5662" max="5662" width="0.875" style="3" customWidth="1"/>
    <col min="5663" max="5888" width="3.5" style="3"/>
    <col min="5889" max="5889" width="1" style="3" customWidth="1"/>
    <col min="5890" max="5890" width="3" style="3" customWidth="1"/>
    <col min="5891" max="5895" width="3.5" style="3"/>
    <col min="5896" max="5896" width="2.5" style="3" customWidth="1"/>
    <col min="5897" max="5907" width="3.5" style="3"/>
    <col min="5908" max="5910" width="4.25" style="3" customWidth="1"/>
    <col min="5911" max="5911" width="3.5" style="3"/>
    <col min="5912" max="5912" width="3.625" style="3" customWidth="1"/>
    <col min="5913" max="5917" width="3.5" style="3"/>
    <col min="5918" max="5918" width="0.875" style="3" customWidth="1"/>
    <col min="5919" max="6144" width="3.5" style="3"/>
    <col min="6145" max="6145" width="1" style="3" customWidth="1"/>
    <col min="6146" max="6146" width="3" style="3" customWidth="1"/>
    <col min="6147" max="6151" width="3.5" style="3"/>
    <col min="6152" max="6152" width="2.5" style="3" customWidth="1"/>
    <col min="6153" max="6163" width="3.5" style="3"/>
    <col min="6164" max="6166" width="4.25" style="3" customWidth="1"/>
    <col min="6167" max="6167" width="3.5" style="3"/>
    <col min="6168" max="6168" width="3.625" style="3" customWidth="1"/>
    <col min="6169" max="6173" width="3.5" style="3"/>
    <col min="6174" max="6174" width="0.875" style="3" customWidth="1"/>
    <col min="6175" max="6400" width="3.5" style="3"/>
    <col min="6401" max="6401" width="1" style="3" customWidth="1"/>
    <col min="6402" max="6402" width="3" style="3" customWidth="1"/>
    <col min="6403" max="6407" width="3.5" style="3"/>
    <col min="6408" max="6408" width="2.5" style="3" customWidth="1"/>
    <col min="6409" max="6419" width="3.5" style="3"/>
    <col min="6420" max="6422" width="4.25" style="3" customWidth="1"/>
    <col min="6423" max="6423" width="3.5" style="3"/>
    <col min="6424" max="6424" width="3.625" style="3" customWidth="1"/>
    <col min="6425" max="6429" width="3.5" style="3"/>
    <col min="6430" max="6430" width="0.875" style="3" customWidth="1"/>
    <col min="6431" max="6656" width="3.5" style="3"/>
    <col min="6657" max="6657" width="1" style="3" customWidth="1"/>
    <col min="6658" max="6658" width="3" style="3" customWidth="1"/>
    <col min="6659" max="6663" width="3.5" style="3"/>
    <col min="6664" max="6664" width="2.5" style="3" customWidth="1"/>
    <col min="6665" max="6675" width="3.5" style="3"/>
    <col min="6676" max="6678" width="4.25" style="3" customWidth="1"/>
    <col min="6679" max="6679" width="3.5" style="3"/>
    <col min="6680" max="6680" width="3.625" style="3" customWidth="1"/>
    <col min="6681" max="6685" width="3.5" style="3"/>
    <col min="6686" max="6686" width="0.875" style="3" customWidth="1"/>
    <col min="6687" max="6912" width="3.5" style="3"/>
    <col min="6913" max="6913" width="1" style="3" customWidth="1"/>
    <col min="6914" max="6914" width="3" style="3" customWidth="1"/>
    <col min="6915" max="6919" width="3.5" style="3"/>
    <col min="6920" max="6920" width="2.5" style="3" customWidth="1"/>
    <col min="6921" max="6931" width="3.5" style="3"/>
    <col min="6932" max="6934" width="4.25" style="3" customWidth="1"/>
    <col min="6935" max="6935" width="3.5" style="3"/>
    <col min="6936" max="6936" width="3.625" style="3" customWidth="1"/>
    <col min="6937" max="6941" width="3.5" style="3"/>
    <col min="6942" max="6942" width="0.875" style="3" customWidth="1"/>
    <col min="6943" max="7168" width="3.5" style="3"/>
    <col min="7169" max="7169" width="1" style="3" customWidth="1"/>
    <col min="7170" max="7170" width="3" style="3" customWidth="1"/>
    <col min="7171" max="7175" width="3.5" style="3"/>
    <col min="7176" max="7176" width="2.5" style="3" customWidth="1"/>
    <col min="7177" max="7187" width="3.5" style="3"/>
    <col min="7188" max="7190" width="4.25" style="3" customWidth="1"/>
    <col min="7191" max="7191" width="3.5" style="3"/>
    <col min="7192" max="7192" width="3.625" style="3" customWidth="1"/>
    <col min="7193" max="7197" width="3.5" style="3"/>
    <col min="7198" max="7198" width="0.875" style="3" customWidth="1"/>
    <col min="7199" max="7424" width="3.5" style="3"/>
    <col min="7425" max="7425" width="1" style="3" customWidth="1"/>
    <col min="7426" max="7426" width="3" style="3" customWidth="1"/>
    <col min="7427" max="7431" width="3.5" style="3"/>
    <col min="7432" max="7432" width="2.5" style="3" customWidth="1"/>
    <col min="7433" max="7443" width="3.5" style="3"/>
    <col min="7444" max="7446" width="4.25" style="3" customWidth="1"/>
    <col min="7447" max="7447" width="3.5" style="3"/>
    <col min="7448" max="7448" width="3.625" style="3" customWidth="1"/>
    <col min="7449" max="7453" width="3.5" style="3"/>
    <col min="7454" max="7454" width="0.875" style="3" customWidth="1"/>
    <col min="7455" max="7680" width="3.5" style="3"/>
    <col min="7681" max="7681" width="1" style="3" customWidth="1"/>
    <col min="7682" max="7682" width="3" style="3" customWidth="1"/>
    <col min="7683" max="7687" width="3.5" style="3"/>
    <col min="7688" max="7688" width="2.5" style="3" customWidth="1"/>
    <col min="7689" max="7699" width="3.5" style="3"/>
    <col min="7700" max="7702" width="4.25" style="3" customWidth="1"/>
    <col min="7703" max="7703" width="3.5" style="3"/>
    <col min="7704" max="7704" width="3.625" style="3" customWidth="1"/>
    <col min="7705" max="7709" width="3.5" style="3"/>
    <col min="7710" max="7710" width="0.875" style="3" customWidth="1"/>
    <col min="7711" max="7936" width="3.5" style="3"/>
    <col min="7937" max="7937" width="1" style="3" customWidth="1"/>
    <col min="7938" max="7938" width="3" style="3" customWidth="1"/>
    <col min="7939" max="7943" width="3.5" style="3"/>
    <col min="7944" max="7944" width="2.5" style="3" customWidth="1"/>
    <col min="7945" max="7955" width="3.5" style="3"/>
    <col min="7956" max="7958" width="4.25" style="3" customWidth="1"/>
    <col min="7959" max="7959" width="3.5" style="3"/>
    <col min="7960" max="7960" width="3.625" style="3" customWidth="1"/>
    <col min="7961" max="7965" width="3.5" style="3"/>
    <col min="7966" max="7966" width="0.875" style="3" customWidth="1"/>
    <col min="7967" max="8192" width="3.5" style="3"/>
    <col min="8193" max="8193" width="1" style="3" customWidth="1"/>
    <col min="8194" max="8194" width="3" style="3" customWidth="1"/>
    <col min="8195" max="8199" width="3.5" style="3"/>
    <col min="8200" max="8200" width="2.5" style="3" customWidth="1"/>
    <col min="8201" max="8211" width="3.5" style="3"/>
    <col min="8212" max="8214" width="4.25" style="3" customWidth="1"/>
    <col min="8215" max="8215" width="3.5" style="3"/>
    <col min="8216" max="8216" width="3.625" style="3" customWidth="1"/>
    <col min="8217" max="8221" width="3.5" style="3"/>
    <col min="8222" max="8222" width="0.875" style="3" customWidth="1"/>
    <col min="8223" max="8448" width="3.5" style="3"/>
    <col min="8449" max="8449" width="1" style="3" customWidth="1"/>
    <col min="8450" max="8450" width="3" style="3" customWidth="1"/>
    <col min="8451" max="8455" width="3.5" style="3"/>
    <col min="8456" max="8456" width="2.5" style="3" customWidth="1"/>
    <col min="8457" max="8467" width="3.5" style="3"/>
    <col min="8468" max="8470" width="4.25" style="3" customWidth="1"/>
    <col min="8471" max="8471" width="3.5" style="3"/>
    <col min="8472" max="8472" width="3.625" style="3" customWidth="1"/>
    <col min="8473" max="8477" width="3.5" style="3"/>
    <col min="8478" max="8478" width="0.875" style="3" customWidth="1"/>
    <col min="8479" max="8704" width="3.5" style="3"/>
    <col min="8705" max="8705" width="1" style="3" customWidth="1"/>
    <col min="8706" max="8706" width="3" style="3" customWidth="1"/>
    <col min="8707" max="8711" width="3.5" style="3"/>
    <col min="8712" max="8712" width="2.5" style="3" customWidth="1"/>
    <col min="8713" max="8723" width="3.5" style="3"/>
    <col min="8724" max="8726" width="4.25" style="3" customWidth="1"/>
    <col min="8727" max="8727" width="3.5" style="3"/>
    <col min="8728" max="8728" width="3.625" style="3" customWidth="1"/>
    <col min="8729" max="8733" width="3.5" style="3"/>
    <col min="8734" max="8734" width="0.875" style="3" customWidth="1"/>
    <col min="8735" max="8960" width="3.5" style="3"/>
    <col min="8961" max="8961" width="1" style="3" customWidth="1"/>
    <col min="8962" max="8962" width="3" style="3" customWidth="1"/>
    <col min="8963" max="8967" width="3.5" style="3"/>
    <col min="8968" max="8968" width="2.5" style="3" customWidth="1"/>
    <col min="8969" max="8979" width="3.5" style="3"/>
    <col min="8980" max="8982" width="4.25" style="3" customWidth="1"/>
    <col min="8983" max="8983" width="3.5" style="3"/>
    <col min="8984" max="8984" width="3.625" style="3" customWidth="1"/>
    <col min="8985" max="8989" width="3.5" style="3"/>
    <col min="8990" max="8990" width="0.875" style="3" customWidth="1"/>
    <col min="8991" max="9216" width="3.5" style="3"/>
    <col min="9217" max="9217" width="1" style="3" customWidth="1"/>
    <col min="9218" max="9218" width="3" style="3" customWidth="1"/>
    <col min="9219" max="9223" width="3.5" style="3"/>
    <col min="9224" max="9224" width="2.5" style="3" customWidth="1"/>
    <col min="9225" max="9235" width="3.5" style="3"/>
    <col min="9236" max="9238" width="4.25" style="3" customWidth="1"/>
    <col min="9239" max="9239" width="3.5" style="3"/>
    <col min="9240" max="9240" width="3.625" style="3" customWidth="1"/>
    <col min="9241" max="9245" width="3.5" style="3"/>
    <col min="9246" max="9246" width="0.875" style="3" customWidth="1"/>
    <col min="9247" max="9472" width="3.5" style="3"/>
    <col min="9473" max="9473" width="1" style="3" customWidth="1"/>
    <col min="9474" max="9474" width="3" style="3" customWidth="1"/>
    <col min="9475" max="9479" width="3.5" style="3"/>
    <col min="9480" max="9480" width="2.5" style="3" customWidth="1"/>
    <col min="9481" max="9491" width="3.5" style="3"/>
    <col min="9492" max="9494" width="4.25" style="3" customWidth="1"/>
    <col min="9495" max="9495" width="3.5" style="3"/>
    <col min="9496" max="9496" width="3.625" style="3" customWidth="1"/>
    <col min="9497" max="9501" width="3.5" style="3"/>
    <col min="9502" max="9502" width="0.875" style="3" customWidth="1"/>
    <col min="9503" max="9728" width="3.5" style="3"/>
    <col min="9729" max="9729" width="1" style="3" customWidth="1"/>
    <col min="9730" max="9730" width="3" style="3" customWidth="1"/>
    <col min="9731" max="9735" width="3.5" style="3"/>
    <col min="9736" max="9736" width="2.5" style="3" customWidth="1"/>
    <col min="9737" max="9747" width="3.5" style="3"/>
    <col min="9748" max="9750" width="4.25" style="3" customWidth="1"/>
    <col min="9751" max="9751" width="3.5" style="3"/>
    <col min="9752" max="9752" width="3.625" style="3" customWidth="1"/>
    <col min="9753" max="9757" width="3.5" style="3"/>
    <col min="9758" max="9758" width="0.875" style="3" customWidth="1"/>
    <col min="9759" max="9984" width="3.5" style="3"/>
    <col min="9985" max="9985" width="1" style="3" customWidth="1"/>
    <col min="9986" max="9986" width="3" style="3" customWidth="1"/>
    <col min="9987" max="9991" width="3.5" style="3"/>
    <col min="9992" max="9992" width="2.5" style="3" customWidth="1"/>
    <col min="9993" max="10003" width="3.5" style="3"/>
    <col min="10004" max="10006" width="4.25" style="3" customWidth="1"/>
    <col min="10007" max="10007" width="3.5" style="3"/>
    <col min="10008" max="10008" width="3.625" style="3" customWidth="1"/>
    <col min="10009" max="10013" width="3.5" style="3"/>
    <col min="10014" max="10014" width="0.875" style="3" customWidth="1"/>
    <col min="10015" max="10240" width="3.5" style="3"/>
    <col min="10241" max="10241" width="1" style="3" customWidth="1"/>
    <col min="10242" max="10242" width="3" style="3" customWidth="1"/>
    <col min="10243" max="10247" width="3.5" style="3"/>
    <col min="10248" max="10248" width="2.5" style="3" customWidth="1"/>
    <col min="10249" max="10259" width="3.5" style="3"/>
    <col min="10260" max="10262" width="4.25" style="3" customWidth="1"/>
    <col min="10263" max="10263" width="3.5" style="3"/>
    <col min="10264" max="10264" width="3.625" style="3" customWidth="1"/>
    <col min="10265" max="10269" width="3.5" style="3"/>
    <col min="10270" max="10270" width="0.875" style="3" customWidth="1"/>
    <col min="10271" max="10496" width="3.5" style="3"/>
    <col min="10497" max="10497" width="1" style="3" customWidth="1"/>
    <col min="10498" max="10498" width="3" style="3" customWidth="1"/>
    <col min="10499" max="10503" width="3.5" style="3"/>
    <col min="10504" max="10504" width="2.5" style="3" customWidth="1"/>
    <col min="10505" max="10515" width="3.5" style="3"/>
    <col min="10516" max="10518" width="4.25" style="3" customWidth="1"/>
    <col min="10519" max="10519" width="3.5" style="3"/>
    <col min="10520" max="10520" width="3.625" style="3" customWidth="1"/>
    <col min="10521" max="10525" width="3.5" style="3"/>
    <col min="10526" max="10526" width="0.875" style="3" customWidth="1"/>
    <col min="10527" max="10752" width="3.5" style="3"/>
    <col min="10753" max="10753" width="1" style="3" customWidth="1"/>
    <col min="10754" max="10754" width="3" style="3" customWidth="1"/>
    <col min="10755" max="10759" width="3.5" style="3"/>
    <col min="10760" max="10760" width="2.5" style="3" customWidth="1"/>
    <col min="10761" max="10771" width="3.5" style="3"/>
    <col min="10772" max="10774" width="4.25" style="3" customWidth="1"/>
    <col min="10775" max="10775" width="3.5" style="3"/>
    <col min="10776" max="10776" width="3.625" style="3" customWidth="1"/>
    <col min="10777" max="10781" width="3.5" style="3"/>
    <col min="10782" max="10782" width="0.875" style="3" customWidth="1"/>
    <col min="10783" max="11008" width="3.5" style="3"/>
    <col min="11009" max="11009" width="1" style="3" customWidth="1"/>
    <col min="11010" max="11010" width="3" style="3" customWidth="1"/>
    <col min="11011" max="11015" width="3.5" style="3"/>
    <col min="11016" max="11016" width="2.5" style="3" customWidth="1"/>
    <col min="11017" max="11027" width="3.5" style="3"/>
    <col min="11028" max="11030" width="4.25" style="3" customWidth="1"/>
    <col min="11031" max="11031" width="3.5" style="3"/>
    <col min="11032" max="11032" width="3.625" style="3" customWidth="1"/>
    <col min="11033" max="11037" width="3.5" style="3"/>
    <col min="11038" max="11038" width="0.875" style="3" customWidth="1"/>
    <col min="11039" max="11264" width="3.5" style="3"/>
    <col min="11265" max="11265" width="1" style="3" customWidth="1"/>
    <col min="11266" max="11266" width="3" style="3" customWidth="1"/>
    <col min="11267" max="11271" width="3.5" style="3"/>
    <col min="11272" max="11272" width="2.5" style="3" customWidth="1"/>
    <col min="11273" max="11283" width="3.5" style="3"/>
    <col min="11284" max="11286" width="4.25" style="3" customWidth="1"/>
    <col min="11287" max="11287" width="3.5" style="3"/>
    <col min="11288" max="11288" width="3.625" style="3" customWidth="1"/>
    <col min="11289" max="11293" width="3.5" style="3"/>
    <col min="11294" max="11294" width="0.875" style="3" customWidth="1"/>
    <col min="11295" max="11520" width="3.5" style="3"/>
    <col min="11521" max="11521" width="1" style="3" customWidth="1"/>
    <col min="11522" max="11522" width="3" style="3" customWidth="1"/>
    <col min="11523" max="11527" width="3.5" style="3"/>
    <col min="11528" max="11528" width="2.5" style="3" customWidth="1"/>
    <col min="11529" max="11539" width="3.5" style="3"/>
    <col min="11540" max="11542" width="4.25" style="3" customWidth="1"/>
    <col min="11543" max="11543" width="3.5" style="3"/>
    <col min="11544" max="11544" width="3.625" style="3" customWidth="1"/>
    <col min="11545" max="11549" width="3.5" style="3"/>
    <col min="11550" max="11550" width="0.875" style="3" customWidth="1"/>
    <col min="11551" max="11776" width="3.5" style="3"/>
    <col min="11777" max="11777" width="1" style="3" customWidth="1"/>
    <col min="11778" max="11778" width="3" style="3" customWidth="1"/>
    <col min="11779" max="11783" width="3.5" style="3"/>
    <col min="11784" max="11784" width="2.5" style="3" customWidth="1"/>
    <col min="11785" max="11795" width="3.5" style="3"/>
    <col min="11796" max="11798" width="4.25" style="3" customWidth="1"/>
    <col min="11799" max="11799" width="3.5" style="3"/>
    <col min="11800" max="11800" width="3.625" style="3" customWidth="1"/>
    <col min="11801" max="11805" width="3.5" style="3"/>
    <col min="11806" max="11806" width="0.875" style="3" customWidth="1"/>
    <col min="11807" max="12032" width="3.5" style="3"/>
    <col min="12033" max="12033" width="1" style="3" customWidth="1"/>
    <col min="12034" max="12034" width="3" style="3" customWidth="1"/>
    <col min="12035" max="12039" width="3.5" style="3"/>
    <col min="12040" max="12040" width="2.5" style="3" customWidth="1"/>
    <col min="12041" max="12051" width="3.5" style="3"/>
    <col min="12052" max="12054" width="4.25" style="3" customWidth="1"/>
    <col min="12055" max="12055" width="3.5" style="3"/>
    <col min="12056" max="12056" width="3.625" style="3" customWidth="1"/>
    <col min="12057" max="12061" width="3.5" style="3"/>
    <col min="12062" max="12062" width="0.875" style="3" customWidth="1"/>
    <col min="12063" max="12288" width="3.5" style="3"/>
    <col min="12289" max="12289" width="1" style="3" customWidth="1"/>
    <col min="12290" max="12290" width="3" style="3" customWidth="1"/>
    <col min="12291" max="12295" width="3.5" style="3"/>
    <col min="12296" max="12296" width="2.5" style="3" customWidth="1"/>
    <col min="12297" max="12307" width="3.5" style="3"/>
    <col min="12308" max="12310" width="4.25" style="3" customWidth="1"/>
    <col min="12311" max="12311" width="3.5" style="3"/>
    <col min="12312" max="12312" width="3.625" style="3" customWidth="1"/>
    <col min="12313" max="12317" width="3.5" style="3"/>
    <col min="12318" max="12318" width="0.875" style="3" customWidth="1"/>
    <col min="12319" max="12544" width="3.5" style="3"/>
    <col min="12545" max="12545" width="1" style="3" customWidth="1"/>
    <col min="12546" max="12546" width="3" style="3" customWidth="1"/>
    <col min="12547" max="12551" width="3.5" style="3"/>
    <col min="12552" max="12552" width="2.5" style="3" customWidth="1"/>
    <col min="12553" max="12563" width="3.5" style="3"/>
    <col min="12564" max="12566" width="4.25" style="3" customWidth="1"/>
    <col min="12567" max="12567" width="3.5" style="3"/>
    <col min="12568" max="12568" width="3.625" style="3" customWidth="1"/>
    <col min="12569" max="12573" width="3.5" style="3"/>
    <col min="12574" max="12574" width="0.875" style="3" customWidth="1"/>
    <col min="12575" max="12800" width="3.5" style="3"/>
    <col min="12801" max="12801" width="1" style="3" customWidth="1"/>
    <col min="12802" max="12802" width="3" style="3" customWidth="1"/>
    <col min="12803" max="12807" width="3.5" style="3"/>
    <col min="12808" max="12808" width="2.5" style="3" customWidth="1"/>
    <col min="12809" max="12819" width="3.5" style="3"/>
    <col min="12820" max="12822" width="4.25" style="3" customWidth="1"/>
    <col min="12823" max="12823" width="3.5" style="3"/>
    <col min="12824" max="12824" width="3.625" style="3" customWidth="1"/>
    <col min="12825" max="12829" width="3.5" style="3"/>
    <col min="12830" max="12830" width="0.875" style="3" customWidth="1"/>
    <col min="12831" max="13056" width="3.5" style="3"/>
    <col min="13057" max="13057" width="1" style="3" customWidth="1"/>
    <col min="13058" max="13058" width="3" style="3" customWidth="1"/>
    <col min="13059" max="13063" width="3.5" style="3"/>
    <col min="13064" max="13064" width="2.5" style="3" customWidth="1"/>
    <col min="13065" max="13075" width="3.5" style="3"/>
    <col min="13076" max="13078" width="4.25" style="3" customWidth="1"/>
    <col min="13079" max="13079" width="3.5" style="3"/>
    <col min="13080" max="13080" width="3.625" style="3" customWidth="1"/>
    <col min="13081" max="13085" width="3.5" style="3"/>
    <col min="13086" max="13086" width="0.875" style="3" customWidth="1"/>
    <col min="13087" max="13312" width="3.5" style="3"/>
    <col min="13313" max="13313" width="1" style="3" customWidth="1"/>
    <col min="13314" max="13314" width="3" style="3" customWidth="1"/>
    <col min="13315" max="13319" width="3.5" style="3"/>
    <col min="13320" max="13320" width="2.5" style="3" customWidth="1"/>
    <col min="13321" max="13331" width="3.5" style="3"/>
    <col min="13332" max="13334" width="4.25" style="3" customWidth="1"/>
    <col min="13335" max="13335" width="3.5" style="3"/>
    <col min="13336" max="13336" width="3.625" style="3" customWidth="1"/>
    <col min="13337" max="13341" width="3.5" style="3"/>
    <col min="13342" max="13342" width="0.875" style="3" customWidth="1"/>
    <col min="13343" max="13568" width="3.5" style="3"/>
    <col min="13569" max="13569" width="1" style="3" customWidth="1"/>
    <col min="13570" max="13570" width="3" style="3" customWidth="1"/>
    <col min="13571" max="13575" width="3.5" style="3"/>
    <col min="13576" max="13576" width="2.5" style="3" customWidth="1"/>
    <col min="13577" max="13587" width="3.5" style="3"/>
    <col min="13588" max="13590" width="4.25" style="3" customWidth="1"/>
    <col min="13591" max="13591" width="3.5" style="3"/>
    <col min="13592" max="13592" width="3.625" style="3" customWidth="1"/>
    <col min="13593" max="13597" width="3.5" style="3"/>
    <col min="13598" max="13598" width="0.875" style="3" customWidth="1"/>
    <col min="13599" max="13824" width="3.5" style="3"/>
    <col min="13825" max="13825" width="1" style="3" customWidth="1"/>
    <col min="13826" max="13826" width="3" style="3" customWidth="1"/>
    <col min="13827" max="13831" width="3.5" style="3"/>
    <col min="13832" max="13832" width="2.5" style="3" customWidth="1"/>
    <col min="13833" max="13843" width="3.5" style="3"/>
    <col min="13844" max="13846" width="4.25" style="3" customWidth="1"/>
    <col min="13847" max="13847" width="3.5" style="3"/>
    <col min="13848" max="13848" width="3.625" style="3" customWidth="1"/>
    <col min="13849" max="13853" width="3.5" style="3"/>
    <col min="13854" max="13854" width="0.875" style="3" customWidth="1"/>
    <col min="13855" max="14080" width="3.5" style="3"/>
    <col min="14081" max="14081" width="1" style="3" customWidth="1"/>
    <col min="14082" max="14082" width="3" style="3" customWidth="1"/>
    <col min="14083" max="14087" width="3.5" style="3"/>
    <col min="14088" max="14088" width="2.5" style="3" customWidth="1"/>
    <col min="14089" max="14099" width="3.5" style="3"/>
    <col min="14100" max="14102" width="4.25" style="3" customWidth="1"/>
    <col min="14103" max="14103" width="3.5" style="3"/>
    <col min="14104" max="14104" width="3.625" style="3" customWidth="1"/>
    <col min="14105" max="14109" width="3.5" style="3"/>
    <col min="14110" max="14110" width="0.875" style="3" customWidth="1"/>
    <col min="14111" max="14336" width="3.5" style="3"/>
    <col min="14337" max="14337" width="1" style="3" customWidth="1"/>
    <col min="14338" max="14338" width="3" style="3" customWidth="1"/>
    <col min="14339" max="14343" width="3.5" style="3"/>
    <col min="14344" max="14344" width="2.5" style="3" customWidth="1"/>
    <col min="14345" max="14355" width="3.5" style="3"/>
    <col min="14356" max="14358" width="4.25" style="3" customWidth="1"/>
    <col min="14359" max="14359" width="3.5" style="3"/>
    <col min="14360" max="14360" width="3.625" style="3" customWidth="1"/>
    <col min="14361" max="14365" width="3.5" style="3"/>
    <col min="14366" max="14366" width="0.875" style="3" customWidth="1"/>
    <col min="14367" max="14592" width="3.5" style="3"/>
    <col min="14593" max="14593" width="1" style="3" customWidth="1"/>
    <col min="14594" max="14594" width="3" style="3" customWidth="1"/>
    <col min="14595" max="14599" width="3.5" style="3"/>
    <col min="14600" max="14600" width="2.5" style="3" customWidth="1"/>
    <col min="14601" max="14611" width="3.5" style="3"/>
    <col min="14612" max="14614" width="4.25" style="3" customWidth="1"/>
    <col min="14615" max="14615" width="3.5" style="3"/>
    <col min="14616" max="14616" width="3.625" style="3" customWidth="1"/>
    <col min="14617" max="14621" width="3.5" style="3"/>
    <col min="14622" max="14622" width="0.875" style="3" customWidth="1"/>
    <col min="14623" max="14848" width="3.5" style="3"/>
    <col min="14849" max="14849" width="1" style="3" customWidth="1"/>
    <col min="14850" max="14850" width="3" style="3" customWidth="1"/>
    <col min="14851" max="14855" width="3.5" style="3"/>
    <col min="14856" max="14856" width="2.5" style="3" customWidth="1"/>
    <col min="14857" max="14867" width="3.5" style="3"/>
    <col min="14868" max="14870" width="4.25" style="3" customWidth="1"/>
    <col min="14871" max="14871" width="3.5" style="3"/>
    <col min="14872" max="14872" width="3.625" style="3" customWidth="1"/>
    <col min="14873" max="14877" width="3.5" style="3"/>
    <col min="14878" max="14878" width="0.875" style="3" customWidth="1"/>
    <col min="14879" max="15104" width="3.5" style="3"/>
    <col min="15105" max="15105" width="1" style="3" customWidth="1"/>
    <col min="15106" max="15106" width="3" style="3" customWidth="1"/>
    <col min="15107" max="15111" width="3.5" style="3"/>
    <col min="15112" max="15112" width="2.5" style="3" customWidth="1"/>
    <col min="15113" max="15123" width="3.5" style="3"/>
    <col min="15124" max="15126" width="4.25" style="3" customWidth="1"/>
    <col min="15127" max="15127" width="3.5" style="3"/>
    <col min="15128" max="15128" width="3.625" style="3" customWidth="1"/>
    <col min="15129" max="15133" width="3.5" style="3"/>
    <col min="15134" max="15134" width="0.875" style="3" customWidth="1"/>
    <col min="15135" max="15360" width="3.5" style="3"/>
    <col min="15361" max="15361" width="1" style="3" customWidth="1"/>
    <col min="15362" max="15362" width="3" style="3" customWidth="1"/>
    <col min="15363" max="15367" width="3.5" style="3"/>
    <col min="15368" max="15368" width="2.5" style="3" customWidth="1"/>
    <col min="15369" max="15379" width="3.5" style="3"/>
    <col min="15380" max="15382" width="4.25" style="3" customWidth="1"/>
    <col min="15383" max="15383" width="3.5" style="3"/>
    <col min="15384" max="15384" width="3.625" style="3" customWidth="1"/>
    <col min="15385" max="15389" width="3.5" style="3"/>
    <col min="15390" max="15390" width="0.875" style="3" customWidth="1"/>
    <col min="15391" max="15616" width="3.5" style="3"/>
    <col min="15617" max="15617" width="1" style="3" customWidth="1"/>
    <col min="15618" max="15618" width="3" style="3" customWidth="1"/>
    <col min="15619" max="15623" width="3.5" style="3"/>
    <col min="15624" max="15624" width="2.5" style="3" customWidth="1"/>
    <col min="15625" max="15635" width="3.5" style="3"/>
    <col min="15636" max="15638" width="4.25" style="3" customWidth="1"/>
    <col min="15639" max="15639" width="3.5" style="3"/>
    <col min="15640" max="15640" width="3.625" style="3" customWidth="1"/>
    <col min="15641" max="15645" width="3.5" style="3"/>
    <col min="15646" max="15646" width="0.875" style="3" customWidth="1"/>
    <col min="15647" max="15872" width="3.5" style="3"/>
    <col min="15873" max="15873" width="1" style="3" customWidth="1"/>
    <col min="15874" max="15874" width="3" style="3" customWidth="1"/>
    <col min="15875" max="15879" width="3.5" style="3"/>
    <col min="15880" max="15880" width="2.5" style="3" customWidth="1"/>
    <col min="15881" max="15891" width="3.5" style="3"/>
    <col min="15892" max="15894" width="4.25" style="3" customWidth="1"/>
    <col min="15895" max="15895" width="3.5" style="3"/>
    <col min="15896" max="15896" width="3.625" style="3" customWidth="1"/>
    <col min="15897" max="15901" width="3.5" style="3"/>
    <col min="15902" max="15902" width="0.875" style="3" customWidth="1"/>
    <col min="15903" max="16128" width="3.5" style="3"/>
    <col min="16129" max="16129" width="1" style="3" customWidth="1"/>
    <col min="16130" max="16130" width="3" style="3" customWidth="1"/>
    <col min="16131" max="16135" width="3.5" style="3"/>
    <col min="16136" max="16136" width="2.5" style="3" customWidth="1"/>
    <col min="16137" max="16147" width="3.5" style="3"/>
    <col min="16148" max="16150" width="4.25" style="3" customWidth="1"/>
    <col min="16151" max="16151" width="3.5" style="3"/>
    <col min="16152" max="16152" width="3.625" style="3" customWidth="1"/>
    <col min="16153" max="16157" width="3.5" style="3"/>
    <col min="16158" max="16158" width="0.875" style="3" customWidth="1"/>
    <col min="16159" max="16384" width="3.5" style="3"/>
  </cols>
  <sheetData>
    <row r="1" spans="2:34" s="1" customFormat="1" ht="14.25" thickBot="1" x14ac:dyDescent="0.2">
      <c r="AH1" s="434"/>
    </row>
    <row r="2" spans="2:34" s="1" customFormat="1" ht="14.25" thickTop="1" x14ac:dyDescent="0.15">
      <c r="B2" s="1" t="s">
        <v>913</v>
      </c>
      <c r="W2" s="45" t="s">
        <v>658</v>
      </c>
      <c r="X2" s="12"/>
      <c r="Y2" s="12" t="s">
        <v>36</v>
      </c>
      <c r="Z2" s="12"/>
      <c r="AA2" s="12" t="s">
        <v>659</v>
      </c>
      <c r="AB2" s="12"/>
      <c r="AC2" s="12" t="s">
        <v>660</v>
      </c>
      <c r="AG2" s="917" t="s">
        <v>755</v>
      </c>
      <c r="AH2" s="918"/>
    </row>
    <row r="3" spans="2:34" s="1" customFormat="1" ht="6.75" customHeight="1" thickBot="1" x14ac:dyDescent="0.2">
      <c r="AG3" s="919"/>
      <c r="AH3" s="920"/>
    </row>
    <row r="4" spans="2:34" s="1" customFormat="1" ht="14.25" thickTop="1" x14ac:dyDescent="0.15">
      <c r="B4" s="795" t="s">
        <v>580</v>
      </c>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G4" s="485"/>
      <c r="AH4" s="434"/>
    </row>
    <row r="5" spans="2:34" s="1" customFormat="1" ht="7.5" customHeight="1" x14ac:dyDescent="0.15">
      <c r="AG5" s="485"/>
      <c r="AH5" s="434"/>
    </row>
    <row r="6" spans="2:34" s="1" customFormat="1" ht="19.5" customHeight="1" x14ac:dyDescent="0.15">
      <c r="B6" s="1157" t="s">
        <v>535</v>
      </c>
      <c r="C6" s="1157"/>
      <c r="D6" s="1157"/>
      <c r="E6" s="1157"/>
      <c r="F6" s="1157"/>
      <c r="G6" s="792"/>
      <c r="H6" s="793"/>
      <c r="I6" s="793"/>
      <c r="J6" s="793"/>
      <c r="K6" s="793"/>
      <c r="L6" s="793"/>
      <c r="M6" s="793"/>
      <c r="N6" s="793"/>
      <c r="O6" s="793"/>
      <c r="P6" s="793"/>
      <c r="Q6" s="793"/>
      <c r="R6" s="793"/>
      <c r="S6" s="793"/>
      <c r="T6" s="793"/>
      <c r="U6" s="793"/>
      <c r="V6" s="793"/>
      <c r="W6" s="793"/>
      <c r="X6" s="793"/>
      <c r="Y6" s="793"/>
      <c r="Z6" s="793"/>
      <c r="AA6" s="793"/>
      <c r="AB6" s="793"/>
      <c r="AC6" s="794"/>
      <c r="AG6" s="485"/>
      <c r="AH6" s="434"/>
    </row>
    <row r="7" spans="2:34" s="1" customFormat="1" ht="19.5" customHeight="1" x14ac:dyDescent="0.15">
      <c r="B7" s="792" t="s">
        <v>536</v>
      </c>
      <c r="C7" s="793"/>
      <c r="D7" s="793"/>
      <c r="E7" s="793"/>
      <c r="F7" s="794"/>
      <c r="G7" s="592" t="s">
        <v>782</v>
      </c>
      <c r="H7" s="299" t="s">
        <v>878</v>
      </c>
      <c r="I7" s="299"/>
      <c r="J7" s="299"/>
      <c r="K7" s="299"/>
      <c r="L7" s="593" t="s">
        <v>782</v>
      </c>
      <c r="M7" s="299" t="s">
        <v>879</v>
      </c>
      <c r="N7" s="299"/>
      <c r="O7" s="299"/>
      <c r="P7" s="299"/>
      <c r="Q7" s="593" t="s">
        <v>782</v>
      </c>
      <c r="R7" s="299" t="s">
        <v>880</v>
      </c>
      <c r="S7" s="299"/>
      <c r="T7" s="299"/>
      <c r="U7" s="299"/>
      <c r="V7" s="299"/>
      <c r="W7" s="299"/>
      <c r="X7" s="299"/>
      <c r="Y7" s="299"/>
      <c r="Z7" s="299"/>
      <c r="AA7" s="299"/>
      <c r="AB7" s="299"/>
      <c r="AC7" s="300"/>
      <c r="AG7" s="485"/>
      <c r="AH7" s="434"/>
    </row>
    <row r="8" spans="2:34" s="1" customFormat="1" ht="19.5" customHeight="1" x14ac:dyDescent="0.15">
      <c r="B8" s="1174" t="s">
        <v>537</v>
      </c>
      <c r="C8" s="1175"/>
      <c r="D8" s="1175"/>
      <c r="E8" s="1175"/>
      <c r="F8" s="1176"/>
      <c r="G8" s="625" t="s">
        <v>782</v>
      </c>
      <c r="H8" s="22" t="s">
        <v>893</v>
      </c>
      <c r="I8" s="22"/>
      <c r="J8" s="22"/>
      <c r="K8" s="22"/>
      <c r="L8" s="22"/>
      <c r="M8" s="22"/>
      <c r="N8" s="22"/>
      <c r="O8" s="22"/>
      <c r="P8" s="22"/>
      <c r="Q8" s="626" t="s">
        <v>782</v>
      </c>
      <c r="R8" s="22" t="s">
        <v>894</v>
      </c>
      <c r="S8" s="22"/>
      <c r="T8" s="22"/>
      <c r="U8" s="22"/>
      <c r="V8" s="22"/>
      <c r="W8" s="22"/>
      <c r="X8" s="22"/>
      <c r="Y8" s="22"/>
      <c r="Z8" s="22"/>
      <c r="AA8" s="22"/>
      <c r="AB8" s="22"/>
      <c r="AC8" s="23"/>
      <c r="AG8" s="485"/>
      <c r="AH8" s="434"/>
    </row>
    <row r="9" spans="2:34" s="1" customFormat="1" ht="19.5" customHeight="1" x14ac:dyDescent="0.15">
      <c r="B9" s="852"/>
      <c r="C9" s="853"/>
      <c r="D9" s="853"/>
      <c r="E9" s="853"/>
      <c r="F9" s="854"/>
      <c r="G9" s="618" t="s">
        <v>782</v>
      </c>
      <c r="H9" s="424" t="s">
        <v>914</v>
      </c>
      <c r="I9" s="424"/>
      <c r="J9" s="424"/>
      <c r="K9" s="424"/>
      <c r="L9" s="424"/>
      <c r="M9" s="424"/>
      <c r="N9" s="424"/>
      <c r="O9" s="424"/>
      <c r="P9" s="424"/>
      <c r="Q9" s="424"/>
      <c r="R9" s="424"/>
      <c r="S9" s="424"/>
      <c r="T9" s="424"/>
      <c r="U9" s="424"/>
      <c r="V9" s="424"/>
      <c r="W9" s="424"/>
      <c r="X9" s="424"/>
      <c r="Y9" s="424"/>
      <c r="Z9" s="424"/>
      <c r="AA9" s="424"/>
      <c r="AB9" s="424"/>
      <c r="AC9" s="627"/>
      <c r="AG9" s="486"/>
      <c r="AH9" s="434"/>
    </row>
    <row r="10" spans="2:34" s="1" customFormat="1" x14ac:dyDescent="0.15">
      <c r="AG10" s="486"/>
      <c r="AH10" s="434"/>
    </row>
    <row r="11" spans="2:34" s="1" customFormat="1" x14ac:dyDescent="0.15">
      <c r="B11" s="1" t="s">
        <v>581</v>
      </c>
      <c r="AG11" s="486"/>
      <c r="AH11" s="434"/>
    </row>
    <row r="12" spans="2:34" s="1" customFormat="1" x14ac:dyDescent="0.15">
      <c r="AG12" s="486"/>
      <c r="AH12" s="434"/>
    </row>
    <row r="13" spans="2:34" s="1" customFormat="1" ht="17.25" customHeight="1" x14ac:dyDescent="0.15">
      <c r="B13" s="8" t="s">
        <v>915</v>
      </c>
      <c r="AG13" s="486"/>
      <c r="AH13" s="434"/>
    </row>
    <row r="14" spans="2:34"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c r="AG14" s="486"/>
      <c r="AH14" s="434"/>
    </row>
    <row r="15" spans="2:34" s="1" customFormat="1" x14ac:dyDescent="0.15">
      <c r="B15" s="301"/>
      <c r="C15" s="1" t="s">
        <v>582</v>
      </c>
      <c r="Y15" s="301"/>
      <c r="AC15" s="302"/>
      <c r="AG15" s="486"/>
      <c r="AH15" s="434"/>
    </row>
    <row r="16" spans="2:34" s="1" customFormat="1" ht="6.75" customHeight="1" x14ac:dyDescent="0.15">
      <c r="B16" s="301"/>
      <c r="Y16" s="301"/>
      <c r="AC16" s="302"/>
      <c r="AG16" s="486"/>
      <c r="AH16" s="434"/>
    </row>
    <row r="17" spans="2:34" s="1" customFormat="1" ht="19.5" customHeight="1" x14ac:dyDescent="0.15">
      <c r="B17" s="301"/>
      <c r="C17" s="792"/>
      <c r="D17" s="793"/>
      <c r="E17" s="793"/>
      <c r="F17" s="793"/>
      <c r="G17" s="793"/>
      <c r="H17" s="793"/>
      <c r="I17" s="793"/>
      <c r="J17" s="793"/>
      <c r="K17" s="793"/>
      <c r="L17" s="793"/>
      <c r="M17" s="793"/>
      <c r="N17" s="299" t="s">
        <v>489</v>
      </c>
      <c r="O17" s="301"/>
      <c r="U17" s="12"/>
      <c r="V17" s="12"/>
      <c r="Y17" s="301"/>
      <c r="AC17" s="302"/>
      <c r="AG17" s="486"/>
      <c r="AH17" s="434"/>
    </row>
    <row r="18" spans="2:34" s="1" customFormat="1" x14ac:dyDescent="0.15">
      <c r="B18" s="301"/>
      <c r="L18" s="12"/>
      <c r="Q18" s="12"/>
      <c r="W18" s="12"/>
      <c r="Y18" s="301"/>
      <c r="AC18" s="302"/>
      <c r="AG18" s="486"/>
      <c r="AH18" s="434"/>
    </row>
    <row r="19" spans="2:34" s="1" customFormat="1" x14ac:dyDescent="0.15">
      <c r="B19" s="301"/>
      <c r="C19" s="1" t="s">
        <v>583</v>
      </c>
      <c r="Y19" s="301"/>
      <c r="AC19" s="302"/>
      <c r="AG19" s="486"/>
      <c r="AH19" s="434"/>
    </row>
    <row r="20" spans="2:34" s="1" customFormat="1" ht="6.75" customHeight="1" x14ac:dyDescent="0.15">
      <c r="B20" s="301"/>
      <c r="Y20" s="301"/>
      <c r="AC20" s="302"/>
      <c r="AG20" s="486"/>
      <c r="AH20" s="434"/>
    </row>
    <row r="21" spans="2:34" s="1" customFormat="1" ht="19.5" customHeight="1" x14ac:dyDescent="0.15">
      <c r="B21" s="301"/>
      <c r="C21" s="792"/>
      <c r="D21" s="793"/>
      <c r="E21" s="793"/>
      <c r="F21" s="793"/>
      <c r="G21" s="793"/>
      <c r="H21" s="793"/>
      <c r="I21" s="793"/>
      <c r="J21" s="793"/>
      <c r="K21" s="793"/>
      <c r="L21" s="793"/>
      <c r="M21" s="793"/>
      <c r="N21" s="299" t="s">
        <v>489</v>
      </c>
      <c r="O21" s="301"/>
      <c r="U21" s="12"/>
      <c r="V21" s="12"/>
      <c r="Y21" s="301"/>
      <c r="AC21" s="302"/>
      <c r="AG21" s="486"/>
      <c r="AH21" s="434"/>
    </row>
    <row r="22" spans="2:34" s="1" customFormat="1" x14ac:dyDescent="0.15">
      <c r="B22" s="301"/>
      <c r="L22" s="12"/>
      <c r="Q22" s="12"/>
      <c r="W22" s="12"/>
      <c r="Y22" s="301"/>
      <c r="AC22" s="302"/>
      <c r="AG22" s="486"/>
      <c r="AH22" s="434"/>
    </row>
    <row r="23" spans="2:34" s="1" customFormat="1" x14ac:dyDescent="0.15">
      <c r="B23" s="301"/>
      <c r="C23" s="1" t="s">
        <v>584</v>
      </c>
      <c r="L23" s="12"/>
      <c r="Q23" s="12"/>
      <c r="W23" s="12"/>
      <c r="Y23" s="301"/>
      <c r="Z23" s="604" t="s">
        <v>897</v>
      </c>
      <c r="AA23" s="604" t="s">
        <v>898</v>
      </c>
      <c r="AB23" s="604" t="s">
        <v>899</v>
      </c>
      <c r="AC23" s="302"/>
      <c r="AG23" s="486"/>
      <c r="AH23" s="434"/>
    </row>
    <row r="24" spans="2:34" s="1" customFormat="1" ht="7.5" customHeight="1" x14ac:dyDescent="0.15">
      <c r="B24" s="301"/>
      <c r="L24" s="12"/>
      <c r="Q24" s="12"/>
      <c r="W24" s="12"/>
      <c r="Y24" s="301"/>
      <c r="AC24" s="302"/>
      <c r="AG24" s="486"/>
      <c r="AH24" s="434"/>
    </row>
    <row r="25" spans="2:34" s="1" customFormat="1" ht="19.5" customHeight="1" x14ac:dyDescent="0.15">
      <c r="B25" s="301"/>
      <c r="C25" s="792"/>
      <c r="D25" s="793"/>
      <c r="E25" s="793"/>
      <c r="F25" s="793"/>
      <c r="G25" s="793"/>
      <c r="H25" s="793"/>
      <c r="I25" s="793"/>
      <c r="J25" s="793"/>
      <c r="K25" s="793"/>
      <c r="L25" s="793"/>
      <c r="M25" s="793"/>
      <c r="N25" s="300" t="s">
        <v>63</v>
      </c>
      <c r="P25" s="1" t="s">
        <v>585</v>
      </c>
      <c r="Q25" s="12"/>
      <c r="S25" s="1" t="s">
        <v>586</v>
      </c>
      <c r="W25" s="12"/>
      <c r="Y25" s="611"/>
      <c r="Z25" s="569" t="s">
        <v>782</v>
      </c>
      <c r="AA25" s="569" t="s">
        <v>898</v>
      </c>
      <c r="AB25" s="569" t="s">
        <v>782</v>
      </c>
      <c r="AC25" s="302"/>
      <c r="AG25" s="486"/>
      <c r="AH25" s="434"/>
    </row>
    <row r="26" spans="2:34" s="1" customFormat="1" x14ac:dyDescent="0.15">
      <c r="B26" s="301"/>
      <c r="L26" s="12"/>
      <c r="Q26" s="12"/>
      <c r="W26" s="12"/>
      <c r="Y26" s="301"/>
      <c r="AC26" s="302"/>
      <c r="AG26" s="486"/>
      <c r="AH26" s="434"/>
    </row>
    <row r="27" spans="2:34" s="1" customFormat="1" x14ac:dyDescent="0.15">
      <c r="B27" s="301"/>
      <c r="C27" s="1" t="s">
        <v>587</v>
      </c>
      <c r="Y27" s="301"/>
      <c r="AC27" s="302"/>
      <c r="AG27" s="486"/>
      <c r="AH27" s="434"/>
    </row>
    <row r="28" spans="2:34" s="1" customFormat="1" ht="6.75" customHeight="1" x14ac:dyDescent="0.15">
      <c r="B28" s="301"/>
      <c r="Y28" s="301"/>
      <c r="AC28" s="302"/>
      <c r="AG28" s="486"/>
      <c r="AH28" s="434"/>
    </row>
    <row r="29" spans="2:34" s="1" customFormat="1" ht="19.5" customHeight="1" x14ac:dyDescent="0.15">
      <c r="B29" s="301" t="s">
        <v>588</v>
      </c>
      <c r="C29" s="792" t="s">
        <v>521</v>
      </c>
      <c r="D29" s="793"/>
      <c r="E29" s="793"/>
      <c r="F29" s="793"/>
      <c r="G29" s="793"/>
      <c r="H29" s="794"/>
      <c r="I29" s="892"/>
      <c r="J29" s="1158"/>
      <c r="K29" s="1158"/>
      <c r="L29" s="1158"/>
      <c r="M29" s="1158"/>
      <c r="N29" s="1158"/>
      <c r="O29" s="1158"/>
      <c r="P29" s="1158"/>
      <c r="Q29" s="1158"/>
      <c r="R29" s="1158"/>
      <c r="S29" s="1158"/>
      <c r="T29" s="1158"/>
      <c r="U29" s="1158"/>
      <c r="V29" s="1158"/>
      <c r="W29" s="1159"/>
      <c r="X29" s="2"/>
      <c r="Y29" s="334"/>
      <c r="Z29" s="2"/>
      <c r="AA29" s="2"/>
      <c r="AB29" s="2"/>
      <c r="AC29" s="302"/>
      <c r="AG29" s="486"/>
      <c r="AH29" s="434"/>
    </row>
    <row r="30" spans="2:34" s="1" customFormat="1" ht="19.5" customHeight="1" x14ac:dyDescent="0.15">
      <c r="B30" s="301" t="s">
        <v>588</v>
      </c>
      <c r="C30" s="792" t="s">
        <v>522</v>
      </c>
      <c r="D30" s="793"/>
      <c r="E30" s="793"/>
      <c r="F30" s="793"/>
      <c r="G30" s="793"/>
      <c r="H30" s="794"/>
      <c r="I30" s="892"/>
      <c r="J30" s="1158"/>
      <c r="K30" s="1158"/>
      <c r="L30" s="1158"/>
      <c r="M30" s="1158"/>
      <c r="N30" s="1158"/>
      <c r="O30" s="1158"/>
      <c r="P30" s="1158"/>
      <c r="Q30" s="1158"/>
      <c r="R30" s="1158"/>
      <c r="S30" s="1158"/>
      <c r="T30" s="1158"/>
      <c r="U30" s="1158"/>
      <c r="V30" s="1158"/>
      <c r="W30" s="1159"/>
      <c r="X30" s="2"/>
      <c r="Y30" s="334"/>
      <c r="Z30" s="2"/>
      <c r="AA30" s="2"/>
      <c r="AB30" s="2"/>
      <c r="AC30" s="302"/>
      <c r="AG30" s="486"/>
      <c r="AH30" s="434"/>
    </row>
    <row r="31" spans="2:34" s="1" customFormat="1" ht="19.5" customHeight="1" x14ac:dyDescent="0.15">
      <c r="B31" s="301" t="s">
        <v>588</v>
      </c>
      <c r="C31" s="792" t="s">
        <v>523</v>
      </c>
      <c r="D31" s="793"/>
      <c r="E31" s="793"/>
      <c r="F31" s="793"/>
      <c r="G31" s="793"/>
      <c r="H31" s="794"/>
      <c r="I31" s="892"/>
      <c r="J31" s="1158"/>
      <c r="K31" s="1158"/>
      <c r="L31" s="1158"/>
      <c r="M31" s="1158"/>
      <c r="N31" s="1158"/>
      <c r="O31" s="1158"/>
      <c r="P31" s="1158"/>
      <c r="Q31" s="1158"/>
      <c r="R31" s="1158"/>
      <c r="S31" s="1158"/>
      <c r="T31" s="1158"/>
      <c r="U31" s="1158"/>
      <c r="V31" s="1158"/>
      <c r="W31" s="1159"/>
      <c r="X31" s="2"/>
      <c r="Y31" s="334"/>
      <c r="Z31" s="2"/>
      <c r="AA31" s="2"/>
      <c r="AB31" s="2"/>
      <c r="AC31" s="302"/>
      <c r="AG31" s="486"/>
      <c r="AH31" s="434"/>
    </row>
    <row r="32" spans="2:34" s="1" customFormat="1" ht="13.5" customHeight="1" x14ac:dyDescent="0.15">
      <c r="B32" s="301"/>
      <c r="C32" s="12"/>
      <c r="D32" s="12"/>
      <c r="E32" s="12"/>
      <c r="F32" s="12"/>
      <c r="G32" s="12"/>
      <c r="H32" s="12"/>
      <c r="I32" s="12"/>
      <c r="J32" s="12"/>
      <c r="K32" s="12"/>
      <c r="L32" s="12"/>
      <c r="M32" s="12"/>
      <c r="N32" s="12"/>
      <c r="O32" s="12"/>
      <c r="Y32" s="301"/>
      <c r="Z32" s="604" t="s">
        <v>897</v>
      </c>
      <c r="AA32" s="604" t="s">
        <v>898</v>
      </c>
      <c r="AB32" s="604" t="s">
        <v>899</v>
      </c>
      <c r="AC32" s="302"/>
      <c r="AG32" s="486"/>
      <c r="AH32" s="434"/>
    </row>
    <row r="33" spans="1:34" s="1" customFormat="1" ht="19.5" customHeight="1" x14ac:dyDescent="0.15">
      <c r="B33" s="301"/>
      <c r="C33" s="1" t="s">
        <v>589</v>
      </c>
      <c r="D33" s="12"/>
      <c r="E33" s="12"/>
      <c r="F33" s="12"/>
      <c r="G33" s="12"/>
      <c r="H33" s="12"/>
      <c r="I33" s="12"/>
      <c r="J33" s="12"/>
      <c r="K33" s="12"/>
      <c r="L33" s="12"/>
      <c r="M33" s="12"/>
      <c r="N33" s="12"/>
      <c r="O33" s="12"/>
      <c r="Y33" s="611"/>
      <c r="Z33" s="569" t="s">
        <v>782</v>
      </c>
      <c r="AA33" s="569" t="s">
        <v>898</v>
      </c>
      <c r="AB33" s="569" t="s">
        <v>782</v>
      </c>
      <c r="AC33" s="302"/>
      <c r="AG33" s="486"/>
      <c r="AH33" s="434"/>
    </row>
    <row r="34" spans="1:34" s="1" customFormat="1" ht="13.5" customHeight="1" x14ac:dyDescent="0.15">
      <c r="B34" s="301"/>
      <c r="C34" s="628"/>
      <c r="D34" s="12"/>
      <c r="E34" s="12"/>
      <c r="F34" s="12"/>
      <c r="G34" s="12"/>
      <c r="H34" s="12"/>
      <c r="I34" s="12"/>
      <c r="J34" s="12"/>
      <c r="K34" s="12"/>
      <c r="L34" s="12"/>
      <c r="M34" s="12"/>
      <c r="N34" s="12"/>
      <c r="O34" s="12"/>
      <c r="Y34" s="301"/>
      <c r="Z34" s="604"/>
      <c r="AA34" s="604"/>
      <c r="AB34" s="604"/>
      <c r="AC34" s="302"/>
      <c r="AG34" s="486"/>
      <c r="AH34" s="477"/>
    </row>
    <row r="35" spans="1:34" s="1" customFormat="1" ht="27.75" customHeight="1" x14ac:dyDescent="0.15">
      <c r="B35" s="301"/>
      <c r="C35" s="819" t="s">
        <v>590</v>
      </c>
      <c r="D35" s="819"/>
      <c r="E35" s="819"/>
      <c r="F35" s="819"/>
      <c r="G35" s="819"/>
      <c r="H35" s="819"/>
      <c r="I35" s="819"/>
      <c r="J35" s="819"/>
      <c r="K35" s="819"/>
      <c r="L35" s="819"/>
      <c r="M35" s="819"/>
      <c r="N35" s="819"/>
      <c r="O35" s="819"/>
      <c r="P35" s="819"/>
      <c r="Q35" s="819"/>
      <c r="R35" s="819"/>
      <c r="S35" s="819"/>
      <c r="T35" s="819"/>
      <c r="U35" s="819"/>
      <c r="V35" s="819"/>
      <c r="W35" s="819"/>
      <c r="X35" s="819"/>
      <c r="Y35" s="611"/>
      <c r="Z35" s="569" t="s">
        <v>782</v>
      </c>
      <c r="AA35" s="569" t="s">
        <v>898</v>
      </c>
      <c r="AB35" s="569" t="s">
        <v>782</v>
      </c>
      <c r="AC35" s="302"/>
      <c r="AG35" s="486"/>
      <c r="AH35" s="477"/>
    </row>
    <row r="36" spans="1:34" s="1" customFormat="1" ht="9" customHeight="1" x14ac:dyDescent="0.15">
      <c r="B36" s="315"/>
      <c r="C36" s="8"/>
      <c r="D36" s="8"/>
      <c r="E36" s="8"/>
      <c r="F36" s="8"/>
      <c r="G36" s="8"/>
      <c r="H36" s="8"/>
      <c r="I36" s="8"/>
      <c r="J36" s="8"/>
      <c r="K36" s="8"/>
      <c r="L36" s="8"/>
      <c r="M36" s="8"/>
      <c r="N36" s="8"/>
      <c r="O36" s="8"/>
      <c r="P36" s="8"/>
      <c r="Q36" s="8"/>
      <c r="R36" s="8"/>
      <c r="S36" s="8"/>
      <c r="T36" s="8"/>
      <c r="U36" s="8"/>
      <c r="V36" s="8"/>
      <c r="W36" s="8"/>
      <c r="X36" s="8"/>
      <c r="Y36" s="315"/>
      <c r="Z36" s="8"/>
      <c r="AA36" s="8"/>
      <c r="AB36" s="8"/>
      <c r="AC36" s="318"/>
      <c r="AG36" s="486"/>
      <c r="AH36" s="477"/>
    </row>
    <row r="37" spans="1:34" s="1" customFormat="1" x14ac:dyDescent="0.15">
      <c r="AG37" s="486"/>
      <c r="AH37" s="477"/>
    </row>
    <row r="38" spans="1:34" s="1" customFormat="1" ht="16.5" customHeight="1" x14ac:dyDescent="0.15">
      <c r="B38" s="8" t="s">
        <v>916</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486"/>
      <c r="AH38" s="477"/>
    </row>
    <row r="39" spans="1:34" s="1" customFormat="1" x14ac:dyDescent="0.15">
      <c r="A39" s="302"/>
      <c r="B39" s="301"/>
      <c r="C39" s="7"/>
      <c r="Y39" s="301"/>
      <c r="AC39" s="302"/>
      <c r="AG39" s="486"/>
      <c r="AH39" s="477"/>
    </row>
    <row r="40" spans="1:34" s="1" customFormat="1" x14ac:dyDescent="0.15">
      <c r="B40" s="301"/>
      <c r="Y40" s="301"/>
      <c r="Z40" s="604" t="s">
        <v>897</v>
      </c>
      <c r="AA40" s="604" t="s">
        <v>898</v>
      </c>
      <c r="AB40" s="604" t="s">
        <v>899</v>
      </c>
      <c r="AC40" s="302"/>
      <c r="AG40" s="486"/>
      <c r="AH40" s="477"/>
    </row>
    <row r="41" spans="1:34" s="1" customFormat="1" ht="19.5" customHeight="1" x14ac:dyDescent="0.15">
      <c r="B41" s="301"/>
      <c r="C41" s="1" t="s">
        <v>591</v>
      </c>
      <c r="D41" s="12"/>
      <c r="E41" s="12"/>
      <c r="F41" s="12"/>
      <c r="G41" s="12"/>
      <c r="H41" s="12"/>
      <c r="I41" s="12"/>
      <c r="J41" s="12"/>
      <c r="K41" s="12"/>
      <c r="L41" s="12"/>
      <c r="M41" s="12"/>
      <c r="N41" s="12"/>
      <c r="O41" s="12"/>
      <c r="Y41" s="611"/>
      <c r="Z41" s="569" t="s">
        <v>782</v>
      </c>
      <c r="AA41" s="569" t="s">
        <v>898</v>
      </c>
      <c r="AB41" s="569" t="s">
        <v>782</v>
      </c>
      <c r="AC41" s="302"/>
      <c r="AG41" s="486"/>
      <c r="AH41" s="477"/>
    </row>
    <row r="42" spans="1:34" s="1" customFormat="1" x14ac:dyDescent="0.15">
      <c r="B42" s="301"/>
      <c r="D42" s="12"/>
      <c r="E42" s="12"/>
      <c r="F42" s="12"/>
      <c r="G42" s="12"/>
      <c r="H42" s="12"/>
      <c r="I42" s="12"/>
      <c r="J42" s="12"/>
      <c r="K42" s="12"/>
      <c r="L42" s="12"/>
      <c r="M42" s="12"/>
      <c r="N42" s="12"/>
      <c r="O42" s="12"/>
      <c r="Y42" s="305"/>
      <c r="Z42" s="310"/>
      <c r="AA42" s="310"/>
      <c r="AB42" s="310"/>
      <c r="AC42" s="302"/>
      <c r="AG42" s="486"/>
      <c r="AH42" s="477"/>
    </row>
    <row r="43" spans="1:34" s="1" customFormat="1" ht="19.5" customHeight="1" x14ac:dyDescent="0.15">
      <c r="B43" s="301"/>
      <c r="C43" s="1" t="s">
        <v>592</v>
      </c>
      <c r="D43" s="12"/>
      <c r="E43" s="12"/>
      <c r="F43" s="12"/>
      <c r="G43" s="12"/>
      <c r="H43" s="12"/>
      <c r="I43" s="12"/>
      <c r="J43" s="12"/>
      <c r="K43" s="12"/>
      <c r="L43" s="12"/>
      <c r="M43" s="12"/>
      <c r="N43" s="12"/>
      <c r="O43" s="12"/>
      <c r="Y43" s="611"/>
      <c r="Z43" s="569" t="s">
        <v>782</v>
      </c>
      <c r="AA43" s="569" t="s">
        <v>898</v>
      </c>
      <c r="AB43" s="569" t="s">
        <v>782</v>
      </c>
      <c r="AC43" s="302"/>
      <c r="AG43" s="486"/>
      <c r="AH43" s="477"/>
    </row>
    <row r="44" spans="1:34" s="1" customFormat="1" x14ac:dyDescent="0.15">
      <c r="B44" s="301"/>
      <c r="L44" s="12"/>
      <c r="Q44" s="12"/>
      <c r="W44" s="12"/>
      <c r="Y44" s="301"/>
      <c r="AC44" s="302"/>
      <c r="AG44" s="486"/>
      <c r="AH44" s="477"/>
    </row>
    <row r="45" spans="1:34" s="1" customFormat="1" x14ac:dyDescent="0.15">
      <c r="B45" s="301"/>
      <c r="C45" s="1" t="s">
        <v>593</v>
      </c>
      <c r="Y45" s="301"/>
      <c r="AC45" s="302"/>
      <c r="AG45" s="486"/>
      <c r="AH45" s="434"/>
    </row>
    <row r="46" spans="1:34" s="1" customFormat="1" ht="6.75" customHeight="1" x14ac:dyDescent="0.15">
      <c r="B46" s="301"/>
      <c r="Y46" s="301"/>
      <c r="AC46" s="302"/>
      <c r="AG46" s="486"/>
      <c r="AH46" s="434"/>
    </row>
    <row r="47" spans="1:34" s="1" customFormat="1" ht="23.25" customHeight="1" x14ac:dyDescent="0.15">
      <c r="B47" s="301" t="s">
        <v>588</v>
      </c>
      <c r="C47" s="792" t="s">
        <v>521</v>
      </c>
      <c r="D47" s="793"/>
      <c r="E47" s="793"/>
      <c r="F47" s="793"/>
      <c r="G47" s="793"/>
      <c r="H47" s="794"/>
      <c r="I47" s="792"/>
      <c r="J47" s="793"/>
      <c r="K47" s="793"/>
      <c r="L47" s="793"/>
      <c r="M47" s="793"/>
      <c r="N47" s="793"/>
      <c r="O47" s="793"/>
      <c r="P47" s="793"/>
      <c r="Q47" s="793"/>
      <c r="R47" s="793"/>
      <c r="S47" s="793"/>
      <c r="T47" s="793"/>
      <c r="U47" s="793"/>
      <c r="V47" s="793"/>
      <c r="W47" s="794"/>
      <c r="X47" s="2"/>
      <c r="Y47" s="334"/>
      <c r="Z47" s="2"/>
      <c r="AA47" s="2"/>
      <c r="AB47" s="2"/>
      <c r="AC47" s="302"/>
      <c r="AG47" s="486"/>
      <c r="AH47" s="434"/>
    </row>
    <row r="48" spans="1:34" s="1" customFormat="1" ht="23.25" customHeight="1" x14ac:dyDescent="0.15">
      <c r="B48" s="301" t="s">
        <v>588</v>
      </c>
      <c r="C48" s="792" t="s">
        <v>522</v>
      </c>
      <c r="D48" s="793"/>
      <c r="E48" s="793"/>
      <c r="F48" s="793"/>
      <c r="G48" s="793"/>
      <c r="H48" s="794"/>
      <c r="I48" s="792"/>
      <c r="J48" s="793"/>
      <c r="K48" s="793"/>
      <c r="L48" s="793"/>
      <c r="M48" s="793"/>
      <c r="N48" s="793"/>
      <c r="O48" s="793"/>
      <c r="P48" s="793"/>
      <c r="Q48" s="793"/>
      <c r="R48" s="793"/>
      <c r="S48" s="793"/>
      <c r="T48" s="793"/>
      <c r="U48" s="793"/>
      <c r="V48" s="793"/>
      <c r="W48" s="794"/>
      <c r="X48" s="2"/>
      <c r="Y48" s="334"/>
      <c r="Z48" s="2"/>
      <c r="AA48" s="2"/>
      <c r="AB48" s="2"/>
      <c r="AC48" s="302"/>
      <c r="AG48" s="486"/>
      <c r="AH48" s="434"/>
    </row>
    <row r="49" spans="2:34" s="1" customFormat="1" ht="23.25" customHeight="1" x14ac:dyDescent="0.15">
      <c r="B49" s="301" t="s">
        <v>588</v>
      </c>
      <c r="C49" s="792" t="s">
        <v>523</v>
      </c>
      <c r="D49" s="793"/>
      <c r="E49" s="793"/>
      <c r="F49" s="793"/>
      <c r="G49" s="793"/>
      <c r="H49" s="794"/>
      <c r="I49" s="792"/>
      <c r="J49" s="793"/>
      <c r="K49" s="793"/>
      <c r="L49" s="793"/>
      <c r="M49" s="793"/>
      <c r="N49" s="793"/>
      <c r="O49" s="793"/>
      <c r="P49" s="793"/>
      <c r="Q49" s="793"/>
      <c r="R49" s="793"/>
      <c r="S49" s="793"/>
      <c r="T49" s="793"/>
      <c r="U49" s="793"/>
      <c r="V49" s="793"/>
      <c r="W49" s="794"/>
      <c r="X49" s="2"/>
      <c r="Y49" s="334"/>
      <c r="Z49" s="2"/>
      <c r="AA49" s="2"/>
      <c r="AB49" s="2"/>
      <c r="AC49" s="302"/>
      <c r="AG49" s="486"/>
      <c r="AH49" s="434"/>
    </row>
    <row r="50" spans="2:34" s="1" customFormat="1" x14ac:dyDescent="0.15">
      <c r="B50" s="301"/>
      <c r="C50" s="12"/>
      <c r="D50" s="12"/>
      <c r="E50" s="12"/>
      <c r="F50" s="12"/>
      <c r="G50" s="12"/>
      <c r="H50" s="12"/>
      <c r="I50" s="2"/>
      <c r="J50" s="2"/>
      <c r="K50" s="2"/>
      <c r="L50" s="2"/>
      <c r="M50" s="2"/>
      <c r="N50" s="2"/>
      <c r="O50" s="2"/>
      <c r="P50" s="2"/>
      <c r="Q50" s="2"/>
      <c r="R50" s="2"/>
      <c r="S50" s="2"/>
      <c r="T50" s="2"/>
      <c r="U50" s="2"/>
      <c r="V50" s="2"/>
      <c r="W50" s="2"/>
      <c r="X50" s="2"/>
      <c r="Y50" s="334"/>
      <c r="Z50" s="2"/>
      <c r="AA50" s="2"/>
      <c r="AB50" s="2"/>
      <c r="AC50" s="302"/>
      <c r="AG50" s="486"/>
      <c r="AH50" s="434"/>
    </row>
    <row r="51" spans="2:34" s="1" customFormat="1" ht="27" customHeight="1" x14ac:dyDescent="0.15">
      <c r="B51" s="301"/>
      <c r="C51" s="819" t="s">
        <v>917</v>
      </c>
      <c r="D51" s="819"/>
      <c r="E51" s="819"/>
      <c r="F51" s="819"/>
      <c r="G51" s="819"/>
      <c r="H51" s="819"/>
      <c r="I51" s="819"/>
      <c r="J51" s="819"/>
      <c r="K51" s="819"/>
      <c r="L51" s="819"/>
      <c r="M51" s="819"/>
      <c r="N51" s="819"/>
      <c r="O51" s="819"/>
      <c r="P51" s="819"/>
      <c r="Q51" s="819"/>
      <c r="R51" s="819"/>
      <c r="S51" s="819"/>
      <c r="T51" s="819"/>
      <c r="U51" s="819"/>
      <c r="V51" s="819"/>
      <c r="W51" s="819"/>
      <c r="X51" s="819"/>
      <c r="Y51" s="629"/>
      <c r="Z51" s="604" t="s">
        <v>897</v>
      </c>
      <c r="AA51" s="604" t="s">
        <v>898</v>
      </c>
      <c r="AB51" s="604" t="s">
        <v>899</v>
      </c>
      <c r="AC51" s="302"/>
      <c r="AG51" s="486"/>
      <c r="AH51" s="434"/>
    </row>
    <row r="52" spans="2:34" s="1" customFormat="1" ht="6" customHeight="1" x14ac:dyDescent="0.15">
      <c r="B52" s="301"/>
      <c r="C52" s="12"/>
      <c r="D52" s="12"/>
      <c r="E52" s="12"/>
      <c r="F52" s="12"/>
      <c r="G52" s="12"/>
      <c r="H52" s="12"/>
      <c r="I52" s="12"/>
      <c r="J52" s="12"/>
      <c r="K52" s="12"/>
      <c r="L52" s="12"/>
      <c r="M52" s="12"/>
      <c r="N52" s="12"/>
      <c r="O52" s="12"/>
      <c r="Y52" s="301"/>
      <c r="AC52" s="302"/>
      <c r="AG52" s="486"/>
      <c r="AH52" s="434"/>
    </row>
    <row r="53" spans="2:34" s="1" customFormat="1" ht="19.5" customHeight="1" x14ac:dyDescent="0.15">
      <c r="B53" s="301"/>
      <c r="D53" s="1" t="s">
        <v>594</v>
      </c>
      <c r="E53" s="12"/>
      <c r="F53" s="12"/>
      <c r="G53" s="12"/>
      <c r="H53" s="12"/>
      <c r="I53" s="12"/>
      <c r="J53" s="12"/>
      <c r="K53" s="12"/>
      <c r="L53" s="12"/>
      <c r="M53" s="12"/>
      <c r="N53" s="12"/>
      <c r="O53" s="12"/>
      <c r="Y53" s="611"/>
      <c r="Z53" s="569" t="s">
        <v>782</v>
      </c>
      <c r="AA53" s="569" t="s">
        <v>898</v>
      </c>
      <c r="AB53" s="569" t="s">
        <v>782</v>
      </c>
      <c r="AC53" s="302"/>
      <c r="AG53" s="486"/>
      <c r="AH53" s="434"/>
    </row>
    <row r="54" spans="2:34" s="1" customFormat="1" ht="6.75" customHeight="1" x14ac:dyDescent="0.15">
      <c r="B54" s="301"/>
      <c r="Y54" s="301"/>
      <c r="AC54" s="302"/>
      <c r="AG54" s="486"/>
      <c r="AH54" s="434"/>
    </row>
    <row r="55" spans="2:34" s="2" customFormat="1" ht="18" customHeight="1" x14ac:dyDescent="0.15">
      <c r="B55" s="512"/>
      <c r="D55" s="2" t="s">
        <v>595</v>
      </c>
      <c r="Y55" s="611"/>
      <c r="Z55" s="569" t="s">
        <v>782</v>
      </c>
      <c r="AA55" s="569" t="s">
        <v>898</v>
      </c>
      <c r="AB55" s="569" t="s">
        <v>782</v>
      </c>
      <c r="AC55" s="513"/>
      <c r="AG55" s="486"/>
      <c r="AH55" s="434"/>
    </row>
    <row r="56" spans="2:34" s="1" customFormat="1" ht="6.75" customHeight="1" x14ac:dyDescent="0.15">
      <c r="B56" s="301"/>
      <c r="Y56" s="301"/>
      <c r="AC56" s="302"/>
      <c r="AG56" s="486"/>
      <c r="AH56" s="434"/>
    </row>
    <row r="57" spans="2:34" s="2" customFormat="1" ht="18" customHeight="1" x14ac:dyDescent="0.15">
      <c r="B57" s="512"/>
      <c r="D57" s="2" t="s">
        <v>596</v>
      </c>
      <c r="Y57" s="611"/>
      <c r="Z57" s="569" t="s">
        <v>782</v>
      </c>
      <c r="AA57" s="569" t="s">
        <v>898</v>
      </c>
      <c r="AB57" s="569" t="s">
        <v>782</v>
      </c>
      <c r="AC57" s="513"/>
      <c r="AG57" s="486"/>
      <c r="AH57" s="434"/>
    </row>
    <row r="58" spans="2:34" s="1" customFormat="1" ht="6.75" customHeight="1" x14ac:dyDescent="0.15">
      <c r="B58" s="301"/>
      <c r="Y58" s="301"/>
      <c r="AC58" s="302"/>
      <c r="AG58" s="486"/>
      <c r="AH58" s="434"/>
    </row>
    <row r="59" spans="2:34" s="2" customFormat="1" ht="18" customHeight="1" x14ac:dyDescent="0.15">
      <c r="B59" s="512"/>
      <c r="D59" s="2" t="s">
        <v>597</v>
      </c>
      <c r="Y59" s="611"/>
      <c r="Z59" s="569" t="s">
        <v>782</v>
      </c>
      <c r="AA59" s="569" t="s">
        <v>898</v>
      </c>
      <c r="AB59" s="569" t="s">
        <v>782</v>
      </c>
      <c r="AC59" s="513"/>
      <c r="AG59" s="486"/>
      <c r="AH59" s="434"/>
    </row>
    <row r="60" spans="2:34" s="1" customFormat="1" ht="6.75" customHeight="1" x14ac:dyDescent="0.15">
      <c r="B60" s="301"/>
      <c r="Y60" s="301"/>
      <c r="AC60" s="302"/>
      <c r="AG60" s="486"/>
      <c r="AH60" s="434"/>
    </row>
    <row r="61" spans="2:34" ht="18" customHeight="1" x14ac:dyDescent="0.15">
      <c r="B61" s="426"/>
      <c r="D61" s="2" t="s">
        <v>598</v>
      </c>
      <c r="Y61" s="611"/>
      <c r="Z61" s="569" t="s">
        <v>782</v>
      </c>
      <c r="AA61" s="569" t="s">
        <v>898</v>
      </c>
      <c r="AB61" s="569" t="s">
        <v>782</v>
      </c>
      <c r="AC61" s="427"/>
    </row>
    <row r="62" spans="2:34" x14ac:dyDescent="0.15">
      <c r="B62" s="426"/>
      <c r="Y62" s="430"/>
      <c r="AC62" s="427"/>
    </row>
    <row r="63" spans="2:34" ht="27" customHeight="1" x14ac:dyDescent="0.15">
      <c r="B63" s="426"/>
      <c r="C63" s="819" t="s">
        <v>599</v>
      </c>
      <c r="D63" s="819"/>
      <c r="E63" s="819"/>
      <c r="F63" s="819"/>
      <c r="G63" s="819"/>
      <c r="H63" s="819"/>
      <c r="I63" s="819"/>
      <c r="J63" s="819"/>
      <c r="K63" s="819"/>
      <c r="L63" s="819"/>
      <c r="M63" s="819"/>
      <c r="N63" s="819"/>
      <c r="O63" s="819"/>
      <c r="P63" s="819"/>
      <c r="Q63" s="819"/>
      <c r="R63" s="819"/>
      <c r="S63" s="819"/>
      <c r="T63" s="819"/>
      <c r="U63" s="819"/>
      <c r="V63" s="819"/>
      <c r="W63" s="819"/>
      <c r="X63" s="819"/>
      <c r="Y63" s="611"/>
      <c r="Z63" s="569" t="s">
        <v>782</v>
      </c>
      <c r="AA63" s="569" t="s">
        <v>898</v>
      </c>
      <c r="AB63" s="569" t="s">
        <v>782</v>
      </c>
      <c r="AC63" s="427"/>
    </row>
    <row r="64" spans="2:34" x14ac:dyDescent="0.15">
      <c r="B64" s="426"/>
      <c r="Y64" s="429"/>
      <c r="Z64" s="59"/>
      <c r="AA64" s="59"/>
      <c r="AB64" s="59"/>
      <c r="AC64" s="60"/>
    </row>
    <row r="65" spans="2:34" s="2" customFormat="1" x14ac:dyDescent="0.15">
      <c r="B65" s="630" t="s">
        <v>600</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G65" s="486"/>
      <c r="AH65" s="434"/>
    </row>
    <row r="66" spans="2:34" s="2" customFormat="1" x14ac:dyDescent="0.15">
      <c r="B66" s="631" t="s">
        <v>918</v>
      </c>
      <c r="AG66" s="486"/>
      <c r="AH66" s="434"/>
    </row>
    <row r="67" spans="2:34" s="2" customFormat="1" x14ac:dyDescent="0.15">
      <c r="B67" s="631" t="s">
        <v>601</v>
      </c>
      <c r="AG67" s="486"/>
      <c r="AH67" s="434"/>
    </row>
    <row r="68" spans="2:34" s="2" customFormat="1" x14ac:dyDescent="0.15">
      <c r="B68" s="631" t="s">
        <v>602</v>
      </c>
      <c r="AG68" s="486"/>
      <c r="AH68" s="434"/>
    </row>
    <row r="69" spans="2:34" s="631" customFormat="1" x14ac:dyDescent="0.15">
      <c r="B69" s="632" t="s">
        <v>603</v>
      </c>
      <c r="C69" s="631" t="s">
        <v>604</v>
      </c>
      <c r="AG69" s="486"/>
      <c r="AH69" s="434"/>
    </row>
  </sheetData>
  <mergeCells count="24">
    <mergeCell ref="C49:H49"/>
    <mergeCell ref="I49:W49"/>
    <mergeCell ref="C51:X51"/>
    <mergeCell ref="C63:X63"/>
    <mergeCell ref="AG2:AH3"/>
    <mergeCell ref="C31:H31"/>
    <mergeCell ref="I31:W31"/>
    <mergeCell ref="C35:X35"/>
    <mergeCell ref="C47:H47"/>
    <mergeCell ref="I47:W47"/>
    <mergeCell ref="C48:H48"/>
    <mergeCell ref="I48:W48"/>
    <mergeCell ref="C21:M21"/>
    <mergeCell ref="C25:M25"/>
    <mergeCell ref="C29:H29"/>
    <mergeCell ref="I29:W29"/>
    <mergeCell ref="C30:H30"/>
    <mergeCell ref="I30:W30"/>
    <mergeCell ref="B4:AC4"/>
    <mergeCell ref="B6:F6"/>
    <mergeCell ref="G6:AC6"/>
    <mergeCell ref="B7:F7"/>
    <mergeCell ref="B8:F9"/>
    <mergeCell ref="C17:M17"/>
  </mergeCells>
  <phoneticPr fontId="2"/>
  <hyperlinks>
    <hyperlink ref="AG2" location="添付書類一覧!A1" display="添付書類一覧に戻る" xr:uid="{C53E5F46-5E94-4778-A9EF-B620663BA5A2}"/>
  </hyperlinks>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F68D3C-D969-4CE4-A63F-3F47169D8C99}">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C92C-7455-4E78-91EE-46B7908BDD10}">
  <sheetPr>
    <tabColor theme="1" tint="0.499984740745262"/>
  </sheetPr>
  <dimension ref="A1:AL45"/>
  <sheetViews>
    <sheetView view="pageBreakPreview" zoomScaleNormal="100" zoomScaleSheetLayoutView="100" workbookViewId="0">
      <selection activeCell="AK2" sqref="AK2:AL3"/>
    </sheetView>
  </sheetViews>
  <sheetFormatPr defaultColWidth="2.625" defaultRowHeight="15.2" customHeight="1" x14ac:dyDescent="0.15"/>
  <cols>
    <col min="1" max="36" width="2.625" style="381"/>
    <col min="37" max="37" width="25.875" style="486" customWidth="1"/>
    <col min="38" max="38" width="2.625" style="434"/>
    <col min="39" max="16384" width="2.625" style="381"/>
  </cols>
  <sheetData>
    <row r="1" spans="1:38" ht="15.2" customHeight="1" thickBot="1" x14ac:dyDescent="0.2">
      <c r="A1" s="1270"/>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K1" s="1"/>
    </row>
    <row r="2" spans="1:38" ht="18" thickTop="1" x14ac:dyDescent="0.15">
      <c r="A2" s="1224" t="s">
        <v>611</v>
      </c>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K2" s="917" t="s">
        <v>755</v>
      </c>
      <c r="AL2" s="918"/>
    </row>
    <row r="3" spans="1:38" ht="15.2" customHeight="1" thickBot="1" x14ac:dyDescent="0.2">
      <c r="AK3" s="919"/>
      <c r="AL3" s="920"/>
    </row>
    <row r="4" spans="1:38" s="383" customFormat="1" ht="15.2" customHeight="1" thickTop="1" x14ac:dyDescent="0.15">
      <c r="A4" s="382"/>
      <c r="H4" s="384"/>
      <c r="I4" s="385"/>
      <c r="J4" s="385"/>
      <c r="K4" s="386"/>
      <c r="L4" s="386"/>
      <c r="M4" s="386"/>
      <c r="N4" s="386"/>
      <c r="O4" s="386"/>
      <c r="P4" s="386"/>
      <c r="Q4" s="386"/>
      <c r="R4" s="386"/>
      <c r="S4" s="386"/>
      <c r="T4" s="386"/>
      <c r="U4" s="1225" t="s">
        <v>552</v>
      </c>
      <c r="V4" s="1225"/>
      <c r="W4" s="1225"/>
      <c r="X4" s="1225"/>
      <c r="Y4" s="1225"/>
      <c r="Z4" s="387">
        <v>3</v>
      </c>
      <c r="AA4" s="388">
        <v>2</v>
      </c>
      <c r="AB4" s="388"/>
      <c r="AC4" s="388"/>
      <c r="AD4" s="388"/>
      <c r="AE4" s="388"/>
      <c r="AF4" s="388"/>
      <c r="AG4" s="388"/>
      <c r="AH4" s="388"/>
      <c r="AI4" s="389"/>
      <c r="AK4" s="485"/>
      <c r="AL4" s="434"/>
    </row>
    <row r="5" spans="1:38" s="383" customFormat="1" ht="15.2" customHeight="1" x14ac:dyDescent="0.15">
      <c r="A5" s="382"/>
      <c r="H5" s="384"/>
      <c r="I5" s="390"/>
      <c r="J5" s="390"/>
      <c r="L5" s="390"/>
      <c r="M5" s="390"/>
      <c r="N5" s="390"/>
      <c r="O5" s="390"/>
      <c r="P5" s="390"/>
      <c r="Q5" s="390"/>
      <c r="R5" s="390"/>
      <c r="S5" s="390"/>
      <c r="T5" s="390"/>
      <c r="U5" s="1225" t="s">
        <v>612</v>
      </c>
      <c r="V5" s="1225"/>
      <c r="W5" s="1225"/>
      <c r="X5" s="1225"/>
      <c r="Y5" s="1225"/>
      <c r="Z5" s="1226"/>
      <c r="AA5" s="1227"/>
      <c r="AB5" s="1227"/>
      <c r="AC5" s="1227"/>
      <c r="AD5" s="1227"/>
      <c r="AE5" s="1227"/>
      <c r="AF5" s="1227"/>
      <c r="AG5" s="1227"/>
      <c r="AH5" s="1227"/>
      <c r="AI5" s="1228"/>
      <c r="AK5" s="485"/>
      <c r="AL5" s="434"/>
    </row>
    <row r="6" spans="1:38" s="383" customFormat="1" ht="15.2" customHeight="1" x14ac:dyDescent="0.15">
      <c r="A6" s="382"/>
      <c r="H6" s="391"/>
      <c r="I6" s="392"/>
      <c r="J6" s="392"/>
      <c r="L6" s="390"/>
      <c r="M6" s="390"/>
      <c r="N6" s="390"/>
      <c r="O6" s="390"/>
      <c r="P6" s="390"/>
      <c r="Q6" s="390"/>
      <c r="R6" s="390"/>
      <c r="S6" s="390"/>
      <c r="T6" s="390"/>
      <c r="AK6" s="485"/>
      <c r="AL6" s="434"/>
    </row>
    <row r="7" spans="1:38" ht="15.2" customHeight="1" x14ac:dyDescent="0.15">
      <c r="A7" s="393" t="s">
        <v>613</v>
      </c>
      <c r="B7" s="394"/>
      <c r="C7" s="394"/>
      <c r="D7" s="394"/>
      <c r="E7" s="394"/>
      <c r="F7" s="394"/>
      <c r="G7" s="394"/>
      <c r="H7" s="395"/>
      <c r="I7" s="395"/>
      <c r="J7" s="395"/>
      <c r="K7" s="395"/>
      <c r="AK7" s="485"/>
    </row>
    <row r="8" spans="1:38" ht="15.2" customHeight="1" x14ac:dyDescent="0.15">
      <c r="A8" s="396"/>
      <c r="B8" s="397"/>
      <c r="C8" s="397"/>
      <c r="D8" s="397"/>
      <c r="E8" s="397"/>
      <c r="F8" s="397"/>
      <c r="G8" s="397"/>
      <c r="AK8" s="485"/>
    </row>
    <row r="9" spans="1:38" ht="15.2" customHeight="1" x14ac:dyDescent="0.15">
      <c r="B9" s="1229"/>
      <c r="C9" s="1230"/>
      <c r="D9" s="1233" t="s">
        <v>614</v>
      </c>
      <c r="E9" s="1233"/>
      <c r="F9" s="1233"/>
      <c r="G9" s="1233"/>
      <c r="H9" s="1233"/>
      <c r="I9" s="1233"/>
      <c r="J9" s="1233"/>
      <c r="K9" s="1233"/>
      <c r="L9" s="1233"/>
      <c r="M9" s="1233"/>
      <c r="N9" s="1233"/>
      <c r="O9" s="1233"/>
      <c r="P9" s="1233"/>
      <c r="Q9" s="1233"/>
      <c r="R9" s="1234"/>
      <c r="S9" s="398"/>
      <c r="T9" s="399"/>
      <c r="U9" s="399"/>
      <c r="V9" s="399"/>
      <c r="W9" s="399"/>
      <c r="X9" s="399"/>
      <c r="Y9" s="399"/>
      <c r="Z9" s="1237"/>
      <c r="AA9" s="1237"/>
      <c r="AB9" s="1237"/>
      <c r="AC9" s="1239" t="s">
        <v>489</v>
      </c>
      <c r="AD9" s="1241" t="s">
        <v>615</v>
      </c>
      <c r="AE9" s="1241"/>
      <c r="AF9" s="1241"/>
      <c r="AG9" s="1242"/>
      <c r="AH9" s="1242"/>
      <c r="AI9" s="1243"/>
    </row>
    <row r="10" spans="1:38" ht="15.2" customHeight="1" x14ac:dyDescent="0.15">
      <c r="B10" s="1231"/>
      <c r="C10" s="1232"/>
      <c r="D10" s="1235"/>
      <c r="E10" s="1235"/>
      <c r="F10" s="1235"/>
      <c r="G10" s="1235"/>
      <c r="H10" s="1235"/>
      <c r="I10" s="1235"/>
      <c r="J10" s="1235"/>
      <c r="K10" s="1235"/>
      <c r="L10" s="1235"/>
      <c r="M10" s="1235"/>
      <c r="N10" s="1235"/>
      <c r="O10" s="1235"/>
      <c r="P10" s="1235"/>
      <c r="Q10" s="1235"/>
      <c r="R10" s="1236"/>
      <c r="S10" s="400"/>
      <c r="T10" s="401"/>
      <c r="U10" s="401"/>
      <c r="V10" s="401"/>
      <c r="W10" s="401"/>
      <c r="X10" s="401"/>
      <c r="Y10" s="401"/>
      <c r="Z10" s="1238"/>
      <c r="AA10" s="1238"/>
      <c r="AB10" s="1238"/>
      <c r="AC10" s="1240"/>
      <c r="AD10" s="1244"/>
      <c r="AE10" s="1244"/>
      <c r="AF10" s="1244"/>
      <c r="AG10" s="1245"/>
      <c r="AH10" s="1245"/>
      <c r="AI10" s="1246"/>
    </row>
    <row r="11" spans="1:38" ht="15.2" customHeight="1" x14ac:dyDescent="0.15">
      <c r="B11" s="402"/>
      <c r="C11" s="402"/>
      <c r="D11" s="402"/>
      <c r="E11" s="402"/>
      <c r="F11" s="402"/>
      <c r="G11" s="397"/>
      <c r="Q11" s="1247" t="s">
        <v>616</v>
      </c>
      <c r="R11" s="1248"/>
      <c r="S11" s="1248"/>
      <c r="T11" s="1248"/>
    </row>
    <row r="12" spans="1:38" ht="15.2" customHeight="1" x14ac:dyDescent="0.15">
      <c r="B12" s="1229"/>
      <c r="C12" s="1230"/>
      <c r="D12" s="1233" t="s">
        <v>617</v>
      </c>
      <c r="E12" s="1233"/>
      <c r="F12" s="1233"/>
      <c r="G12" s="1233"/>
      <c r="H12" s="1233"/>
      <c r="I12" s="1233"/>
      <c r="J12" s="1233"/>
      <c r="K12" s="1233"/>
      <c r="L12" s="1233"/>
      <c r="M12" s="1233"/>
      <c r="N12" s="1233"/>
      <c r="O12" s="1233"/>
      <c r="P12" s="1233"/>
      <c r="Q12" s="1233"/>
      <c r="R12" s="1234"/>
      <c r="S12" s="398"/>
      <c r="T12" s="399"/>
      <c r="U12" s="399"/>
      <c r="V12" s="399"/>
      <c r="W12" s="399"/>
      <c r="X12" s="399"/>
      <c r="Y12" s="399"/>
      <c r="Z12" s="399"/>
      <c r="AA12" s="399"/>
      <c r="AB12" s="399"/>
      <c r="AC12" s="399"/>
      <c r="AD12" s="1237"/>
      <c r="AE12" s="1237"/>
      <c r="AF12" s="1237"/>
      <c r="AG12" s="1239" t="s">
        <v>489</v>
      </c>
      <c r="AH12" s="399"/>
      <c r="AI12" s="403"/>
    </row>
    <row r="13" spans="1:38" ht="15.2" customHeight="1" x14ac:dyDescent="0.15">
      <c r="B13" s="1249"/>
      <c r="C13" s="1250"/>
      <c r="D13" s="1235"/>
      <c r="E13" s="1235"/>
      <c r="F13" s="1235"/>
      <c r="G13" s="1235"/>
      <c r="H13" s="1235"/>
      <c r="I13" s="1235"/>
      <c r="J13" s="1235"/>
      <c r="K13" s="1235"/>
      <c r="L13" s="1235"/>
      <c r="M13" s="1235"/>
      <c r="N13" s="1235"/>
      <c r="O13" s="1235"/>
      <c r="P13" s="1235"/>
      <c r="Q13" s="1235"/>
      <c r="R13" s="1236"/>
      <c r="S13" s="400"/>
      <c r="T13" s="401"/>
      <c r="U13" s="401"/>
      <c r="V13" s="401"/>
      <c r="W13" s="401"/>
      <c r="X13" s="401"/>
      <c r="Y13" s="401"/>
      <c r="Z13" s="401"/>
      <c r="AA13" s="401"/>
      <c r="AB13" s="401"/>
      <c r="AC13" s="401"/>
      <c r="AD13" s="1238"/>
      <c r="AE13" s="1238"/>
      <c r="AF13" s="1238"/>
      <c r="AG13" s="1240"/>
      <c r="AH13" s="401"/>
      <c r="AI13" s="404"/>
    </row>
    <row r="14" spans="1:38" ht="15.2" customHeight="1" x14ac:dyDescent="0.15">
      <c r="B14" s="1249"/>
      <c r="C14" s="1250"/>
      <c r="D14" s="1251" t="s">
        <v>618</v>
      </c>
      <c r="E14" s="1252"/>
      <c r="F14" s="1252"/>
      <c r="G14" s="1252"/>
      <c r="H14" s="1252"/>
      <c r="I14" s="1252"/>
      <c r="J14" s="1252"/>
      <c r="K14" s="1252"/>
      <c r="L14" s="1252"/>
      <c r="M14" s="1252"/>
      <c r="N14" s="1252"/>
      <c r="O14" s="1252"/>
      <c r="P14" s="1252"/>
      <c r="Q14" s="1252"/>
      <c r="R14" s="1253"/>
      <c r="S14" s="398"/>
      <c r="T14" s="399"/>
      <c r="U14" s="399"/>
      <c r="V14" s="399"/>
      <c r="W14" s="399"/>
      <c r="X14" s="399"/>
      <c r="Y14" s="399"/>
      <c r="Z14" s="399"/>
      <c r="AA14" s="399"/>
      <c r="AB14" s="399"/>
      <c r="AC14" s="399"/>
      <c r="AD14" s="1237"/>
      <c r="AE14" s="1237"/>
      <c r="AF14" s="1237"/>
      <c r="AG14" s="1239" t="s">
        <v>489</v>
      </c>
      <c r="AH14" s="399"/>
      <c r="AI14" s="403"/>
    </row>
    <row r="15" spans="1:38" ht="15.2" customHeight="1" thickBot="1" x14ac:dyDescent="0.2">
      <c r="B15" s="1249"/>
      <c r="C15" s="1250"/>
      <c r="D15" s="1254"/>
      <c r="E15" s="1255"/>
      <c r="F15" s="1255"/>
      <c r="G15" s="1255"/>
      <c r="H15" s="1255"/>
      <c r="I15" s="1255"/>
      <c r="J15" s="1255"/>
      <c r="K15" s="1255"/>
      <c r="L15" s="1255"/>
      <c r="M15" s="1255"/>
      <c r="N15" s="1255"/>
      <c r="O15" s="1255"/>
      <c r="P15" s="1255"/>
      <c r="Q15" s="1255"/>
      <c r="R15" s="1256"/>
      <c r="S15" s="400"/>
      <c r="T15" s="401"/>
      <c r="U15" s="401"/>
      <c r="V15" s="401"/>
      <c r="W15" s="401"/>
      <c r="X15" s="401"/>
      <c r="Y15" s="401"/>
      <c r="Z15" s="401"/>
      <c r="AA15" s="401"/>
      <c r="AB15" s="401"/>
      <c r="AC15" s="401"/>
      <c r="AD15" s="1238"/>
      <c r="AE15" s="1238"/>
      <c r="AF15" s="1238"/>
      <c r="AG15" s="1240"/>
      <c r="AH15" s="401"/>
      <c r="AI15" s="404"/>
    </row>
    <row r="16" spans="1:38" ht="15.2" customHeight="1" x14ac:dyDescent="0.15">
      <c r="B16" s="1257" t="s">
        <v>619</v>
      </c>
      <c r="C16" s="1257"/>
      <c r="D16" s="1257"/>
      <c r="E16" s="1257"/>
      <c r="F16" s="1257"/>
      <c r="G16" s="1257"/>
      <c r="H16" s="1257"/>
      <c r="I16" s="1257"/>
      <c r="J16" s="1257"/>
      <c r="K16" s="1257"/>
      <c r="L16" s="1257"/>
      <c r="M16" s="1257"/>
      <c r="N16" s="1257"/>
      <c r="O16" s="1257"/>
      <c r="P16" s="1257"/>
      <c r="Q16" s="1257"/>
      <c r="R16" s="1258"/>
      <c r="S16" s="405"/>
      <c r="T16" s="406"/>
      <c r="U16" s="406"/>
      <c r="V16" s="406"/>
      <c r="W16" s="406"/>
      <c r="X16" s="406"/>
      <c r="Y16" s="406"/>
      <c r="Z16" s="406"/>
      <c r="AA16" s="1259" t="e">
        <f>ROUNDDOWN(AD14/AD12,3)</f>
        <v>#DIV/0!</v>
      </c>
      <c r="AB16" s="1259"/>
      <c r="AC16" s="1259"/>
      <c r="AD16" s="1261" t="s">
        <v>620</v>
      </c>
      <c r="AE16" s="1261"/>
      <c r="AF16" s="1261"/>
      <c r="AG16" s="1261"/>
      <c r="AH16" s="1261"/>
      <c r="AI16" s="1262"/>
    </row>
    <row r="17" spans="1:35" ht="15.2" customHeight="1" thickBot="1" x14ac:dyDescent="0.2">
      <c r="B17" s="1257"/>
      <c r="C17" s="1257"/>
      <c r="D17" s="1257"/>
      <c r="E17" s="1257"/>
      <c r="F17" s="1257"/>
      <c r="G17" s="1257"/>
      <c r="H17" s="1257"/>
      <c r="I17" s="1257"/>
      <c r="J17" s="1257"/>
      <c r="K17" s="1257"/>
      <c r="L17" s="1257"/>
      <c r="M17" s="1257"/>
      <c r="N17" s="1257"/>
      <c r="O17" s="1257"/>
      <c r="P17" s="1257"/>
      <c r="Q17" s="1257"/>
      <c r="R17" s="1258"/>
      <c r="S17" s="407"/>
      <c r="T17" s="408"/>
      <c r="U17" s="408"/>
      <c r="V17" s="408"/>
      <c r="W17" s="408"/>
      <c r="X17" s="408"/>
      <c r="Y17" s="408"/>
      <c r="Z17" s="408"/>
      <c r="AA17" s="1260"/>
      <c r="AB17" s="1260"/>
      <c r="AC17" s="1260"/>
      <c r="AD17" s="1263"/>
      <c r="AE17" s="1263"/>
      <c r="AF17" s="1263"/>
      <c r="AG17" s="1263"/>
      <c r="AH17" s="1263"/>
      <c r="AI17" s="1264"/>
    </row>
    <row r="18" spans="1:35" ht="15.2" customHeight="1" x14ac:dyDescent="0.15">
      <c r="B18" s="402"/>
      <c r="C18" s="402"/>
      <c r="D18" s="402"/>
      <c r="E18" s="402"/>
      <c r="F18" s="402"/>
      <c r="G18" s="402"/>
      <c r="H18" s="402"/>
      <c r="I18" s="402"/>
      <c r="J18" s="402"/>
      <c r="K18" s="402"/>
      <c r="L18" s="402"/>
      <c r="M18" s="402"/>
      <c r="N18" s="402"/>
      <c r="O18" s="402"/>
      <c r="P18" s="402"/>
      <c r="Q18" s="402"/>
      <c r="R18" s="402"/>
      <c r="AA18" s="409"/>
      <c r="AB18" s="409"/>
      <c r="AC18" s="409"/>
      <c r="AD18" s="410"/>
      <c r="AE18" s="410"/>
      <c r="AF18" s="410"/>
      <c r="AG18" s="410"/>
      <c r="AH18" s="410"/>
      <c r="AI18" s="410"/>
    </row>
    <row r="20" spans="1:35" ht="15.2" customHeight="1" x14ac:dyDescent="0.15">
      <c r="A20" s="393" t="s">
        <v>621</v>
      </c>
      <c r="B20" s="394"/>
      <c r="C20" s="394"/>
      <c r="D20" s="394"/>
      <c r="E20" s="394"/>
      <c r="F20" s="394"/>
      <c r="G20" s="394"/>
      <c r="H20" s="395"/>
      <c r="I20" s="395"/>
      <c r="J20" s="395"/>
      <c r="K20" s="395"/>
    </row>
    <row r="21" spans="1:35" ht="15.2" customHeight="1" x14ac:dyDescent="0.15">
      <c r="A21" s="396"/>
      <c r="B21" s="397"/>
      <c r="C21" s="397"/>
      <c r="D21" s="397"/>
      <c r="E21" s="397"/>
      <c r="F21" s="397"/>
      <c r="G21" s="397"/>
    </row>
    <row r="22" spans="1:35" ht="15.2" customHeight="1" x14ac:dyDescent="0.15">
      <c r="B22" s="1229"/>
      <c r="C22" s="1230"/>
      <c r="D22" s="1233" t="s">
        <v>617</v>
      </c>
      <c r="E22" s="1233"/>
      <c r="F22" s="1233"/>
      <c r="G22" s="1233"/>
      <c r="H22" s="1233"/>
      <c r="I22" s="1233"/>
      <c r="J22" s="1233"/>
      <c r="K22" s="1233"/>
      <c r="L22" s="1233"/>
      <c r="M22" s="1233"/>
      <c r="N22" s="1233"/>
      <c r="O22" s="1233"/>
      <c r="P22" s="1233"/>
      <c r="Q22" s="1233"/>
      <c r="R22" s="1234"/>
      <c r="S22" s="398"/>
      <c r="T22" s="399"/>
      <c r="U22" s="399"/>
      <c r="V22" s="399"/>
      <c r="W22" s="399"/>
      <c r="X22" s="399"/>
      <c r="Y22" s="399"/>
      <c r="Z22" s="399"/>
      <c r="AA22" s="399"/>
      <c r="AB22" s="399"/>
      <c r="AC22" s="399"/>
      <c r="AD22" s="1237"/>
      <c r="AE22" s="1237"/>
      <c r="AF22" s="1237"/>
      <c r="AG22" s="1239" t="s">
        <v>489</v>
      </c>
      <c r="AH22" s="399"/>
      <c r="AI22" s="403"/>
    </row>
    <row r="23" spans="1:35" ht="15.2" customHeight="1" x14ac:dyDescent="0.15">
      <c r="B23" s="1249"/>
      <c r="C23" s="1250"/>
      <c r="D23" s="1235"/>
      <c r="E23" s="1235"/>
      <c r="F23" s="1235"/>
      <c r="G23" s="1235"/>
      <c r="H23" s="1235"/>
      <c r="I23" s="1235"/>
      <c r="J23" s="1235"/>
      <c r="K23" s="1235"/>
      <c r="L23" s="1235"/>
      <c r="M23" s="1235"/>
      <c r="N23" s="1235"/>
      <c r="O23" s="1235"/>
      <c r="P23" s="1235"/>
      <c r="Q23" s="1235"/>
      <c r="R23" s="1236"/>
      <c r="S23" s="400"/>
      <c r="T23" s="401"/>
      <c r="U23" s="401"/>
      <c r="V23" s="401"/>
      <c r="W23" s="401"/>
      <c r="X23" s="401"/>
      <c r="Y23" s="401"/>
      <c r="Z23" s="401"/>
      <c r="AA23" s="401"/>
      <c r="AB23" s="401"/>
      <c r="AC23" s="401"/>
      <c r="AD23" s="1238"/>
      <c r="AE23" s="1238"/>
      <c r="AF23" s="1238"/>
      <c r="AG23" s="1240"/>
      <c r="AH23" s="401"/>
      <c r="AI23" s="404"/>
    </row>
    <row r="24" spans="1:35" ht="15.2" customHeight="1" x14ac:dyDescent="0.15">
      <c r="B24" s="1249"/>
      <c r="C24" s="1250"/>
      <c r="D24" s="1251" t="s">
        <v>618</v>
      </c>
      <c r="E24" s="1252"/>
      <c r="F24" s="1252"/>
      <c r="G24" s="1252"/>
      <c r="H24" s="1252"/>
      <c r="I24" s="1252"/>
      <c r="J24" s="1252"/>
      <c r="K24" s="1252"/>
      <c r="L24" s="1252"/>
      <c r="M24" s="1252"/>
      <c r="N24" s="1252"/>
      <c r="O24" s="1252"/>
      <c r="P24" s="1252"/>
      <c r="Q24" s="1252"/>
      <c r="R24" s="1253"/>
      <c r="S24" s="398"/>
      <c r="T24" s="399"/>
      <c r="U24" s="399"/>
      <c r="V24" s="399"/>
      <c r="W24" s="399"/>
      <c r="X24" s="399"/>
      <c r="Y24" s="399"/>
      <c r="Z24" s="399"/>
      <c r="AA24" s="399"/>
      <c r="AB24" s="399"/>
      <c r="AC24" s="399"/>
      <c r="AD24" s="1237"/>
      <c r="AE24" s="1237"/>
      <c r="AF24" s="1237"/>
      <c r="AG24" s="1239" t="s">
        <v>489</v>
      </c>
      <c r="AH24" s="399"/>
      <c r="AI24" s="403"/>
    </row>
    <row r="25" spans="1:35" ht="15.2" customHeight="1" thickBot="1" x14ac:dyDescent="0.2">
      <c r="B25" s="1249"/>
      <c r="C25" s="1250"/>
      <c r="D25" s="1254"/>
      <c r="E25" s="1255"/>
      <c r="F25" s="1255"/>
      <c r="G25" s="1255"/>
      <c r="H25" s="1255"/>
      <c r="I25" s="1255"/>
      <c r="J25" s="1255"/>
      <c r="K25" s="1255"/>
      <c r="L25" s="1255"/>
      <c r="M25" s="1255"/>
      <c r="N25" s="1255"/>
      <c r="O25" s="1255"/>
      <c r="P25" s="1255"/>
      <c r="Q25" s="1255"/>
      <c r="R25" s="1256"/>
      <c r="S25" s="400"/>
      <c r="T25" s="401"/>
      <c r="U25" s="401"/>
      <c r="V25" s="401"/>
      <c r="W25" s="401"/>
      <c r="X25" s="401"/>
      <c r="Y25" s="401"/>
      <c r="Z25" s="401"/>
      <c r="AA25" s="401"/>
      <c r="AB25" s="401"/>
      <c r="AC25" s="401"/>
      <c r="AD25" s="1238"/>
      <c r="AE25" s="1238"/>
      <c r="AF25" s="1238"/>
      <c r="AG25" s="1240"/>
      <c r="AH25" s="401"/>
      <c r="AI25" s="404"/>
    </row>
    <row r="26" spans="1:35" ht="15.2" customHeight="1" x14ac:dyDescent="0.15">
      <c r="B26" s="1257" t="s">
        <v>619</v>
      </c>
      <c r="C26" s="1257"/>
      <c r="D26" s="1257"/>
      <c r="E26" s="1257"/>
      <c r="F26" s="1257"/>
      <c r="G26" s="1257"/>
      <c r="H26" s="1257"/>
      <c r="I26" s="1257"/>
      <c r="J26" s="1257"/>
      <c r="K26" s="1257"/>
      <c r="L26" s="1257"/>
      <c r="M26" s="1257"/>
      <c r="N26" s="1257"/>
      <c r="O26" s="1257"/>
      <c r="P26" s="1257"/>
      <c r="Q26" s="1257"/>
      <c r="R26" s="1258"/>
      <c r="S26" s="405"/>
      <c r="T26" s="406"/>
      <c r="U26" s="406"/>
      <c r="V26" s="406"/>
      <c r="W26" s="406"/>
      <c r="X26" s="406"/>
      <c r="Y26" s="406"/>
      <c r="Z26" s="406"/>
      <c r="AA26" s="1259" t="e">
        <f>ROUNDDOWN(AD24/AD22,3)</f>
        <v>#DIV/0!</v>
      </c>
      <c r="AB26" s="1259"/>
      <c r="AC26" s="1259"/>
      <c r="AD26" s="1261" t="s">
        <v>622</v>
      </c>
      <c r="AE26" s="1261"/>
      <c r="AF26" s="1261"/>
      <c r="AG26" s="1261"/>
      <c r="AH26" s="1261"/>
      <c r="AI26" s="1262"/>
    </row>
    <row r="27" spans="1:35" ht="15.2" customHeight="1" thickBot="1" x14ac:dyDescent="0.2">
      <c r="B27" s="1257"/>
      <c r="C27" s="1257"/>
      <c r="D27" s="1257"/>
      <c r="E27" s="1257"/>
      <c r="F27" s="1257"/>
      <c r="G27" s="1257"/>
      <c r="H27" s="1257"/>
      <c r="I27" s="1257"/>
      <c r="J27" s="1257"/>
      <c r="K27" s="1257"/>
      <c r="L27" s="1257"/>
      <c r="M27" s="1257"/>
      <c r="N27" s="1257"/>
      <c r="O27" s="1257"/>
      <c r="P27" s="1257"/>
      <c r="Q27" s="1257"/>
      <c r="R27" s="1258"/>
      <c r="S27" s="407"/>
      <c r="T27" s="408"/>
      <c r="U27" s="408"/>
      <c r="V27" s="408"/>
      <c r="W27" s="408"/>
      <c r="X27" s="408"/>
      <c r="Y27" s="408"/>
      <c r="Z27" s="408"/>
      <c r="AA27" s="1260"/>
      <c r="AB27" s="1260"/>
      <c r="AC27" s="1260"/>
      <c r="AD27" s="1263"/>
      <c r="AE27" s="1263"/>
      <c r="AF27" s="1263"/>
      <c r="AG27" s="1263"/>
      <c r="AH27" s="1263"/>
      <c r="AI27" s="1264"/>
    </row>
    <row r="28" spans="1:35" ht="15.2" customHeight="1" x14ac:dyDescent="0.15">
      <c r="B28" s="402"/>
      <c r="C28" s="402"/>
      <c r="D28" s="402"/>
      <c r="E28" s="402"/>
      <c r="F28" s="402"/>
      <c r="G28" s="402"/>
      <c r="H28" s="402"/>
      <c r="I28" s="402"/>
      <c r="J28" s="402"/>
      <c r="K28" s="402"/>
      <c r="L28" s="402"/>
      <c r="M28" s="402"/>
      <c r="N28" s="402"/>
      <c r="O28" s="402"/>
      <c r="P28" s="402"/>
      <c r="Q28" s="1265" t="s">
        <v>623</v>
      </c>
      <c r="R28" s="1266"/>
      <c r="S28" s="1266"/>
      <c r="T28" s="1266"/>
      <c r="AA28" s="409"/>
      <c r="AB28" s="409"/>
      <c r="AC28" s="409"/>
      <c r="AD28" s="410"/>
      <c r="AE28" s="410"/>
      <c r="AF28" s="410"/>
      <c r="AG28" s="410"/>
      <c r="AH28" s="410"/>
      <c r="AI28" s="410"/>
    </row>
    <row r="29" spans="1:35" ht="15.2" customHeight="1" x14ac:dyDescent="0.15">
      <c r="B29" s="411" t="s">
        <v>624</v>
      </c>
      <c r="C29" s="402"/>
      <c r="D29" s="402"/>
      <c r="E29" s="402"/>
      <c r="F29" s="402"/>
      <c r="G29" s="402"/>
      <c r="H29" s="402"/>
      <c r="I29" s="402"/>
      <c r="J29" s="402"/>
      <c r="K29" s="402"/>
      <c r="L29" s="402"/>
      <c r="M29" s="402"/>
      <c r="N29" s="402"/>
      <c r="O29" s="402"/>
      <c r="P29" s="402"/>
      <c r="Q29" s="412"/>
      <c r="R29" s="413"/>
      <c r="S29" s="413"/>
      <c r="T29" s="413"/>
      <c r="AA29" s="409"/>
      <c r="AB29" s="409"/>
      <c r="AC29" s="409"/>
      <c r="AD29" s="410"/>
      <c r="AE29" s="410"/>
      <c r="AF29" s="410"/>
      <c r="AG29" s="410"/>
      <c r="AH29" s="410"/>
      <c r="AI29" s="410"/>
    </row>
    <row r="30" spans="1:35" ht="15.2" customHeight="1" x14ac:dyDescent="0.15">
      <c r="B30" s="1229"/>
      <c r="C30" s="1230"/>
      <c r="D30" s="1233" t="s">
        <v>625</v>
      </c>
      <c r="E30" s="1233"/>
      <c r="F30" s="1233"/>
      <c r="G30" s="1233"/>
      <c r="H30" s="1233"/>
      <c r="I30" s="1233"/>
      <c r="J30" s="1233"/>
      <c r="K30" s="1233"/>
      <c r="L30" s="1233"/>
      <c r="M30" s="1233"/>
      <c r="N30" s="1233"/>
      <c r="O30" s="1233"/>
      <c r="P30" s="1233"/>
      <c r="Q30" s="1233"/>
      <c r="R30" s="1234"/>
      <c r="S30" s="398"/>
      <c r="T30" s="399"/>
      <c r="U30" s="399"/>
      <c r="V30" s="399"/>
      <c r="W30" s="399"/>
      <c r="X30" s="399"/>
      <c r="Y30" s="399"/>
      <c r="Z30" s="1237"/>
      <c r="AA30" s="1237"/>
      <c r="AB30" s="1237"/>
      <c r="AC30" s="1239" t="s">
        <v>489</v>
      </c>
      <c r="AD30" s="1241" t="s">
        <v>626</v>
      </c>
      <c r="AE30" s="1241"/>
      <c r="AF30" s="1241"/>
      <c r="AG30" s="1242"/>
      <c r="AH30" s="1242"/>
      <c r="AI30" s="1243"/>
    </row>
    <row r="31" spans="1:35" ht="15.2" customHeight="1" x14ac:dyDescent="0.15">
      <c r="B31" s="1231"/>
      <c r="C31" s="1232"/>
      <c r="D31" s="1235"/>
      <c r="E31" s="1235"/>
      <c r="F31" s="1235"/>
      <c r="G31" s="1235"/>
      <c r="H31" s="1235"/>
      <c r="I31" s="1235"/>
      <c r="J31" s="1235"/>
      <c r="K31" s="1235"/>
      <c r="L31" s="1235"/>
      <c r="M31" s="1235"/>
      <c r="N31" s="1235"/>
      <c r="O31" s="1235"/>
      <c r="P31" s="1235"/>
      <c r="Q31" s="1235"/>
      <c r="R31" s="1236"/>
      <c r="S31" s="400"/>
      <c r="T31" s="401"/>
      <c r="U31" s="401"/>
      <c r="V31" s="401"/>
      <c r="W31" s="401"/>
      <c r="X31" s="401"/>
      <c r="Y31" s="401"/>
      <c r="Z31" s="1238"/>
      <c r="AA31" s="1238"/>
      <c r="AB31" s="1238"/>
      <c r="AC31" s="1240"/>
      <c r="AD31" s="1244"/>
      <c r="AE31" s="1244"/>
      <c r="AF31" s="1244"/>
      <c r="AG31" s="1245"/>
      <c r="AH31" s="1245"/>
      <c r="AI31" s="1246"/>
    </row>
    <row r="32" spans="1:35" ht="15.2" customHeight="1" x14ac:dyDescent="0.15">
      <c r="B32" s="402"/>
      <c r="C32" s="402"/>
      <c r="D32" s="402"/>
      <c r="E32" s="402"/>
      <c r="F32" s="402"/>
      <c r="G32" s="397"/>
      <c r="Q32" s="1265" t="s">
        <v>616</v>
      </c>
      <c r="R32" s="1266"/>
      <c r="S32" s="1266"/>
      <c r="T32" s="1266"/>
    </row>
    <row r="33" spans="2:38" ht="15.2" customHeight="1" x14ac:dyDescent="0.15">
      <c r="B33" s="411" t="s">
        <v>627</v>
      </c>
      <c r="C33" s="402"/>
      <c r="D33" s="402"/>
      <c r="E33" s="402"/>
      <c r="F33" s="402"/>
      <c r="G33" s="402"/>
      <c r="H33" s="402"/>
      <c r="I33" s="402"/>
      <c r="J33" s="402"/>
      <c r="K33" s="402"/>
      <c r="L33" s="402"/>
      <c r="M33" s="402"/>
      <c r="N33" s="402"/>
      <c r="O33" s="402"/>
      <c r="P33" s="402"/>
      <c r="Q33" s="412"/>
      <c r="R33" s="413"/>
      <c r="S33" s="413"/>
      <c r="T33" s="413"/>
      <c r="AA33" s="409"/>
      <c r="AB33" s="409"/>
      <c r="AC33" s="409"/>
      <c r="AD33" s="410"/>
      <c r="AE33" s="410"/>
      <c r="AF33" s="410"/>
      <c r="AG33" s="410"/>
      <c r="AH33" s="410"/>
      <c r="AI33" s="410"/>
    </row>
    <row r="34" spans="2:38" ht="15.2" customHeight="1" x14ac:dyDescent="0.15">
      <c r="B34" s="1229"/>
      <c r="C34" s="1230"/>
      <c r="D34" s="1233" t="s">
        <v>625</v>
      </c>
      <c r="E34" s="1233"/>
      <c r="F34" s="1233"/>
      <c r="G34" s="1233"/>
      <c r="H34" s="1233"/>
      <c r="I34" s="1233"/>
      <c r="J34" s="1233"/>
      <c r="K34" s="1233"/>
      <c r="L34" s="1233"/>
      <c r="M34" s="1233"/>
      <c r="N34" s="1233"/>
      <c r="O34" s="1233"/>
      <c r="P34" s="1233"/>
      <c r="Q34" s="1233"/>
      <c r="R34" s="1234"/>
      <c r="S34" s="398"/>
      <c r="T34" s="399"/>
      <c r="U34" s="399"/>
      <c r="V34" s="399"/>
      <c r="W34" s="399"/>
      <c r="X34" s="399"/>
      <c r="Y34" s="399"/>
      <c r="Z34" s="1237"/>
      <c r="AA34" s="1237"/>
      <c r="AB34" s="1237"/>
      <c r="AC34" s="1239" t="s">
        <v>489</v>
      </c>
      <c r="AD34" s="1241" t="s">
        <v>626</v>
      </c>
      <c r="AE34" s="1241"/>
      <c r="AF34" s="1241"/>
      <c r="AG34" s="1242"/>
      <c r="AH34" s="1242"/>
      <c r="AI34" s="1243"/>
      <c r="AL34" s="477"/>
    </row>
    <row r="35" spans="2:38" ht="15.2" customHeight="1" x14ac:dyDescent="0.15">
      <c r="B35" s="1231"/>
      <c r="C35" s="1232"/>
      <c r="D35" s="1235"/>
      <c r="E35" s="1235"/>
      <c r="F35" s="1235"/>
      <c r="G35" s="1235"/>
      <c r="H35" s="1235"/>
      <c r="I35" s="1235"/>
      <c r="J35" s="1235"/>
      <c r="K35" s="1235"/>
      <c r="L35" s="1235"/>
      <c r="M35" s="1235"/>
      <c r="N35" s="1235"/>
      <c r="O35" s="1235"/>
      <c r="P35" s="1235"/>
      <c r="Q35" s="1235"/>
      <c r="R35" s="1236"/>
      <c r="S35" s="400"/>
      <c r="T35" s="401"/>
      <c r="U35" s="401"/>
      <c r="V35" s="401"/>
      <c r="W35" s="401"/>
      <c r="X35" s="401"/>
      <c r="Y35" s="401"/>
      <c r="Z35" s="1238"/>
      <c r="AA35" s="1238"/>
      <c r="AB35" s="1238"/>
      <c r="AC35" s="1240"/>
      <c r="AD35" s="1244"/>
      <c r="AE35" s="1244"/>
      <c r="AF35" s="1244"/>
      <c r="AG35" s="1245"/>
      <c r="AH35" s="1245"/>
      <c r="AI35" s="1246"/>
      <c r="AL35" s="477"/>
    </row>
    <row r="36" spans="2:38" ht="15.2" customHeight="1" x14ac:dyDescent="0.15">
      <c r="B36" s="402"/>
      <c r="C36" s="402"/>
      <c r="D36" s="402"/>
      <c r="E36" s="402"/>
      <c r="F36" s="402"/>
      <c r="G36" s="397"/>
      <c r="Q36" s="1265" t="s">
        <v>623</v>
      </c>
      <c r="R36" s="1266"/>
      <c r="S36" s="1266"/>
      <c r="T36" s="1266"/>
      <c r="AL36" s="477"/>
    </row>
    <row r="37" spans="2:38" ht="15.2" customHeight="1" x14ac:dyDescent="0.15">
      <c r="B37" s="1229"/>
      <c r="C37" s="1230"/>
      <c r="D37" s="1233" t="s">
        <v>628</v>
      </c>
      <c r="E37" s="1233"/>
      <c r="F37" s="1233"/>
      <c r="G37" s="1233"/>
      <c r="H37" s="1233"/>
      <c r="I37" s="1233"/>
      <c r="J37" s="1233"/>
      <c r="K37" s="1233"/>
      <c r="L37" s="1233"/>
      <c r="M37" s="1233"/>
      <c r="N37" s="1233"/>
      <c r="O37" s="1233"/>
      <c r="P37" s="1233"/>
      <c r="Q37" s="1233"/>
      <c r="R37" s="1234"/>
      <c r="S37" s="398"/>
      <c r="T37" s="399"/>
      <c r="U37" s="399"/>
      <c r="V37" s="399"/>
      <c r="W37" s="399"/>
      <c r="X37" s="399"/>
      <c r="Y37" s="399"/>
      <c r="Z37" s="1237"/>
      <c r="AA37" s="1237"/>
      <c r="AB37" s="1237"/>
      <c r="AC37" s="1239" t="s">
        <v>489</v>
      </c>
      <c r="AD37" s="1241" t="s">
        <v>629</v>
      </c>
      <c r="AE37" s="1241"/>
      <c r="AF37" s="1241"/>
      <c r="AG37" s="1242"/>
      <c r="AH37" s="1242"/>
      <c r="AI37" s="1243"/>
      <c r="AL37" s="477"/>
    </row>
    <row r="38" spans="2:38" ht="15.2" customHeight="1" x14ac:dyDescent="0.15">
      <c r="B38" s="1231"/>
      <c r="C38" s="1232"/>
      <c r="D38" s="1235"/>
      <c r="E38" s="1235"/>
      <c r="F38" s="1235"/>
      <c r="G38" s="1235"/>
      <c r="H38" s="1235"/>
      <c r="I38" s="1235"/>
      <c r="J38" s="1235"/>
      <c r="K38" s="1235"/>
      <c r="L38" s="1235"/>
      <c r="M38" s="1235"/>
      <c r="N38" s="1235"/>
      <c r="O38" s="1235"/>
      <c r="P38" s="1235"/>
      <c r="Q38" s="1235"/>
      <c r="R38" s="1236"/>
      <c r="S38" s="400"/>
      <c r="T38" s="401"/>
      <c r="U38" s="401"/>
      <c r="V38" s="401"/>
      <c r="W38" s="401"/>
      <c r="X38" s="401"/>
      <c r="Y38" s="401"/>
      <c r="Z38" s="1238"/>
      <c r="AA38" s="1238"/>
      <c r="AB38" s="1238"/>
      <c r="AC38" s="1240"/>
      <c r="AD38" s="1244"/>
      <c r="AE38" s="1244"/>
      <c r="AF38" s="1244"/>
      <c r="AG38" s="1245"/>
      <c r="AH38" s="1245"/>
      <c r="AI38" s="1246"/>
      <c r="AL38" s="477"/>
    </row>
    <row r="39" spans="2:38" ht="15.2" customHeight="1" x14ac:dyDescent="0.15">
      <c r="B39" s="402"/>
      <c r="C39" s="402"/>
      <c r="D39" s="402"/>
      <c r="E39" s="402"/>
      <c r="F39" s="402"/>
      <c r="G39" s="397"/>
      <c r="Q39" s="1239"/>
      <c r="R39" s="1230"/>
      <c r="S39" s="1230"/>
      <c r="T39" s="1230"/>
      <c r="AL39" s="477"/>
    </row>
    <row r="40" spans="2:38" ht="15.2" customHeight="1" thickBot="1" x14ac:dyDescent="0.2">
      <c r="AL40" s="477"/>
    </row>
    <row r="41" spans="2:38" ht="15.2" customHeight="1" thickTop="1" x14ac:dyDescent="0.15">
      <c r="B41" s="414" t="s">
        <v>630</v>
      </c>
      <c r="C41" s="415"/>
      <c r="D41" s="415"/>
      <c r="E41" s="415"/>
      <c r="F41" s="415"/>
      <c r="G41" s="415"/>
      <c r="H41" s="415"/>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6"/>
      <c r="AL41" s="477"/>
    </row>
    <row r="42" spans="2:38" ht="33.75" customHeight="1" x14ac:dyDescent="0.15">
      <c r="B42" s="1267" t="s">
        <v>631</v>
      </c>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9"/>
      <c r="AL42" s="477"/>
    </row>
    <row r="43" spans="2:38" ht="15.2" customHeight="1" x14ac:dyDescent="0.15">
      <c r="B43" s="417" t="s">
        <v>632</v>
      </c>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9"/>
      <c r="AH43" s="419"/>
      <c r="AI43" s="420"/>
      <c r="AL43" s="477"/>
    </row>
    <row r="44" spans="2:38" ht="19.5" customHeight="1" thickBot="1" x14ac:dyDescent="0.2">
      <c r="B44" s="421" t="s">
        <v>633</v>
      </c>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3"/>
      <c r="AL44" s="477"/>
    </row>
    <row r="45" spans="2:38" ht="15.2" customHeight="1" thickTop="1" x14ac:dyDescent="0.15"/>
  </sheetData>
  <mergeCells count="52">
    <mergeCell ref="AK2:AL3"/>
    <mergeCell ref="Q39:T39"/>
    <mergeCell ref="B42:AI42"/>
    <mergeCell ref="A1:AI1"/>
    <mergeCell ref="Q36:T36"/>
    <mergeCell ref="B37:C38"/>
    <mergeCell ref="D37:R38"/>
    <mergeCell ref="Z37:AB38"/>
    <mergeCell ref="AC37:AC38"/>
    <mergeCell ref="AD37:AI38"/>
    <mergeCell ref="Q32:T32"/>
    <mergeCell ref="B34:C35"/>
    <mergeCell ref="D34:R35"/>
    <mergeCell ref="Z34:AB35"/>
    <mergeCell ref="AC34:AC35"/>
    <mergeCell ref="AD34:AI35"/>
    <mergeCell ref="B26:R27"/>
    <mergeCell ref="AA26:AC27"/>
    <mergeCell ref="AD26:AI27"/>
    <mergeCell ref="Q28:T28"/>
    <mergeCell ref="B30:C31"/>
    <mergeCell ref="D30:R31"/>
    <mergeCell ref="Z30:AB31"/>
    <mergeCell ref="AC30:AC31"/>
    <mergeCell ref="AD30:AI31"/>
    <mergeCell ref="B16:R17"/>
    <mergeCell ref="AA16:AC17"/>
    <mergeCell ref="AD16:AI17"/>
    <mergeCell ref="B22:C25"/>
    <mergeCell ref="D22:R23"/>
    <mergeCell ref="AD22:AF23"/>
    <mergeCell ref="AG22:AG23"/>
    <mergeCell ref="D24:R25"/>
    <mergeCell ref="AD24:AF25"/>
    <mergeCell ref="AG24:AG25"/>
    <mergeCell ref="Q11:T11"/>
    <mergeCell ref="B12:C15"/>
    <mergeCell ref="D12:R13"/>
    <mergeCell ref="AD12:AF13"/>
    <mergeCell ref="AG12:AG13"/>
    <mergeCell ref="D14:R15"/>
    <mergeCell ref="AD14:AF15"/>
    <mergeCell ref="AG14:AG15"/>
    <mergeCell ref="A2:AI2"/>
    <mergeCell ref="U4:Y4"/>
    <mergeCell ref="U5:Y5"/>
    <mergeCell ref="Z5:AI5"/>
    <mergeCell ref="B9:C10"/>
    <mergeCell ref="D9:R10"/>
    <mergeCell ref="Z9:AB10"/>
    <mergeCell ref="AC9:AC10"/>
    <mergeCell ref="AD9:AI10"/>
  </mergeCells>
  <phoneticPr fontId="2"/>
  <hyperlinks>
    <hyperlink ref="AK2" location="添付書類一覧!A1" display="添付書類一覧に戻る" xr:uid="{47CAD7B8-FFED-4E07-937A-0BBC3CE99FDC}"/>
  </hyperlinks>
  <pageMargins left="0.59055118110236227" right="0.59055118110236227" top="0.78740157480314965" bottom="0.39370078740157483"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4E684-747E-477B-B118-FE410033DA6A}">
  <sheetPr>
    <tabColor rgb="FFFF0000"/>
    <pageSetUpPr fitToPage="1"/>
  </sheetPr>
  <dimension ref="A1:AL962"/>
  <sheetViews>
    <sheetView view="pageBreakPreview" zoomScaleNormal="100" zoomScaleSheetLayoutView="100" workbookViewId="0">
      <selection activeCell="U15" sqref="U15:W15"/>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256" width="9" style="3"/>
    <col min="257" max="257" width="1.5" style="3" customWidth="1"/>
    <col min="258" max="258" width="4.25" style="3" customWidth="1"/>
    <col min="259" max="259" width="3.375" style="3" customWidth="1"/>
    <col min="260" max="260" width="0.5" style="3" customWidth="1"/>
    <col min="261" max="292" width="3.125" style="3" customWidth="1"/>
    <col min="293" max="293" width="3" style="3" customWidth="1"/>
    <col min="294" max="512" width="9" style="3"/>
    <col min="513" max="513" width="1.5" style="3" customWidth="1"/>
    <col min="514" max="514" width="4.25" style="3" customWidth="1"/>
    <col min="515" max="515" width="3.375" style="3" customWidth="1"/>
    <col min="516" max="516" width="0.5" style="3" customWidth="1"/>
    <col min="517" max="548" width="3.125" style="3" customWidth="1"/>
    <col min="549" max="549" width="3" style="3" customWidth="1"/>
    <col min="550" max="768" width="9" style="3"/>
    <col min="769" max="769" width="1.5" style="3" customWidth="1"/>
    <col min="770" max="770" width="4.25" style="3" customWidth="1"/>
    <col min="771" max="771" width="3.375" style="3" customWidth="1"/>
    <col min="772" max="772" width="0.5" style="3" customWidth="1"/>
    <col min="773" max="804" width="3.125" style="3" customWidth="1"/>
    <col min="805" max="805" width="3" style="3" customWidth="1"/>
    <col min="806" max="1024" width="9" style="3"/>
    <col min="1025" max="1025" width="1.5" style="3" customWidth="1"/>
    <col min="1026" max="1026" width="4.25" style="3" customWidth="1"/>
    <col min="1027" max="1027" width="3.375" style="3" customWidth="1"/>
    <col min="1028" max="1028" width="0.5" style="3" customWidth="1"/>
    <col min="1029" max="1060" width="3.125" style="3" customWidth="1"/>
    <col min="1061" max="1061" width="3" style="3" customWidth="1"/>
    <col min="1062" max="1280" width="9" style="3"/>
    <col min="1281" max="1281" width="1.5" style="3" customWidth="1"/>
    <col min="1282" max="1282" width="4.25" style="3" customWidth="1"/>
    <col min="1283" max="1283" width="3.375" style="3" customWidth="1"/>
    <col min="1284" max="1284" width="0.5" style="3" customWidth="1"/>
    <col min="1285" max="1316" width="3.125" style="3" customWidth="1"/>
    <col min="1317" max="1317" width="3" style="3" customWidth="1"/>
    <col min="1318" max="1536" width="9" style="3"/>
    <col min="1537" max="1537" width="1.5" style="3" customWidth="1"/>
    <col min="1538" max="1538" width="4.25" style="3" customWidth="1"/>
    <col min="1539" max="1539" width="3.375" style="3" customWidth="1"/>
    <col min="1540" max="1540" width="0.5" style="3" customWidth="1"/>
    <col min="1541" max="1572" width="3.125" style="3" customWidth="1"/>
    <col min="1573" max="1573" width="3" style="3" customWidth="1"/>
    <col min="1574" max="1792" width="9" style="3"/>
    <col min="1793" max="1793" width="1.5" style="3" customWidth="1"/>
    <col min="1794" max="1794" width="4.25" style="3" customWidth="1"/>
    <col min="1795" max="1795" width="3.375" style="3" customWidth="1"/>
    <col min="1796" max="1796" width="0.5" style="3" customWidth="1"/>
    <col min="1797" max="1828" width="3.125" style="3" customWidth="1"/>
    <col min="1829" max="1829" width="3" style="3" customWidth="1"/>
    <col min="1830" max="2048" width="9" style="3"/>
    <col min="2049" max="2049" width="1.5" style="3" customWidth="1"/>
    <col min="2050" max="2050" width="4.25" style="3" customWidth="1"/>
    <col min="2051" max="2051" width="3.375" style="3" customWidth="1"/>
    <col min="2052" max="2052" width="0.5" style="3" customWidth="1"/>
    <col min="2053" max="2084" width="3.125" style="3" customWidth="1"/>
    <col min="2085" max="2085" width="3" style="3" customWidth="1"/>
    <col min="2086" max="2304" width="9" style="3"/>
    <col min="2305" max="2305" width="1.5" style="3" customWidth="1"/>
    <col min="2306" max="2306" width="4.25" style="3" customWidth="1"/>
    <col min="2307" max="2307" width="3.375" style="3" customWidth="1"/>
    <col min="2308" max="2308" width="0.5" style="3" customWidth="1"/>
    <col min="2309" max="2340" width="3.125" style="3" customWidth="1"/>
    <col min="2341" max="2341" width="3" style="3" customWidth="1"/>
    <col min="2342" max="2560" width="9" style="3"/>
    <col min="2561" max="2561" width="1.5" style="3" customWidth="1"/>
    <col min="2562" max="2562" width="4.25" style="3" customWidth="1"/>
    <col min="2563" max="2563" width="3.375" style="3" customWidth="1"/>
    <col min="2564" max="2564" width="0.5" style="3" customWidth="1"/>
    <col min="2565" max="2596" width="3.125" style="3" customWidth="1"/>
    <col min="2597" max="2597" width="3" style="3" customWidth="1"/>
    <col min="2598" max="2816" width="9" style="3"/>
    <col min="2817" max="2817" width="1.5" style="3" customWidth="1"/>
    <col min="2818" max="2818" width="4.25" style="3" customWidth="1"/>
    <col min="2819" max="2819" width="3.375" style="3" customWidth="1"/>
    <col min="2820" max="2820" width="0.5" style="3" customWidth="1"/>
    <col min="2821" max="2852" width="3.125" style="3" customWidth="1"/>
    <col min="2853" max="2853" width="3" style="3" customWidth="1"/>
    <col min="2854" max="3072" width="9" style="3"/>
    <col min="3073" max="3073" width="1.5" style="3" customWidth="1"/>
    <col min="3074" max="3074" width="4.25" style="3" customWidth="1"/>
    <col min="3075" max="3075" width="3.375" style="3" customWidth="1"/>
    <col min="3076" max="3076" width="0.5" style="3" customWidth="1"/>
    <col min="3077" max="3108" width="3.125" style="3" customWidth="1"/>
    <col min="3109" max="3109" width="3" style="3" customWidth="1"/>
    <col min="3110" max="3328" width="9" style="3"/>
    <col min="3329" max="3329" width="1.5" style="3" customWidth="1"/>
    <col min="3330" max="3330" width="4.25" style="3" customWidth="1"/>
    <col min="3331" max="3331" width="3.375" style="3" customWidth="1"/>
    <col min="3332" max="3332" width="0.5" style="3" customWidth="1"/>
    <col min="3333" max="3364" width="3.125" style="3" customWidth="1"/>
    <col min="3365" max="3365" width="3" style="3" customWidth="1"/>
    <col min="3366" max="3584" width="9" style="3"/>
    <col min="3585" max="3585" width="1.5" style="3" customWidth="1"/>
    <col min="3586" max="3586" width="4.25" style="3" customWidth="1"/>
    <col min="3587" max="3587" width="3.375" style="3" customWidth="1"/>
    <col min="3588" max="3588" width="0.5" style="3" customWidth="1"/>
    <col min="3589" max="3620" width="3.125" style="3" customWidth="1"/>
    <col min="3621" max="3621" width="3" style="3" customWidth="1"/>
    <col min="3622" max="3840" width="9" style="3"/>
    <col min="3841" max="3841" width="1.5" style="3" customWidth="1"/>
    <col min="3842" max="3842" width="4.25" style="3" customWidth="1"/>
    <col min="3843" max="3843" width="3.375" style="3" customWidth="1"/>
    <col min="3844" max="3844" width="0.5" style="3" customWidth="1"/>
    <col min="3845" max="3876" width="3.125" style="3" customWidth="1"/>
    <col min="3877" max="3877" width="3" style="3" customWidth="1"/>
    <col min="3878" max="4096" width="9" style="3"/>
    <col min="4097" max="4097" width="1.5" style="3" customWidth="1"/>
    <col min="4098" max="4098" width="4.25" style="3" customWidth="1"/>
    <col min="4099" max="4099" width="3.375" style="3" customWidth="1"/>
    <col min="4100" max="4100" width="0.5" style="3" customWidth="1"/>
    <col min="4101" max="4132" width="3.125" style="3" customWidth="1"/>
    <col min="4133" max="4133" width="3" style="3" customWidth="1"/>
    <col min="4134" max="4352" width="9" style="3"/>
    <col min="4353" max="4353" width="1.5" style="3" customWidth="1"/>
    <col min="4354" max="4354" width="4.25" style="3" customWidth="1"/>
    <col min="4355" max="4355" width="3.375" style="3" customWidth="1"/>
    <col min="4356" max="4356" width="0.5" style="3" customWidth="1"/>
    <col min="4357" max="4388" width="3.125" style="3" customWidth="1"/>
    <col min="4389" max="4389" width="3" style="3" customWidth="1"/>
    <col min="4390" max="4608" width="9" style="3"/>
    <col min="4609" max="4609" width="1.5" style="3" customWidth="1"/>
    <col min="4610" max="4610" width="4.25" style="3" customWidth="1"/>
    <col min="4611" max="4611" width="3.375" style="3" customWidth="1"/>
    <col min="4612" max="4612" width="0.5" style="3" customWidth="1"/>
    <col min="4613" max="4644" width="3.125" style="3" customWidth="1"/>
    <col min="4645" max="4645" width="3" style="3" customWidth="1"/>
    <col min="4646" max="4864" width="9" style="3"/>
    <col min="4865" max="4865" width="1.5" style="3" customWidth="1"/>
    <col min="4866" max="4866" width="4.25" style="3" customWidth="1"/>
    <col min="4867" max="4867" width="3.375" style="3" customWidth="1"/>
    <col min="4868" max="4868" width="0.5" style="3" customWidth="1"/>
    <col min="4869" max="4900" width="3.125" style="3" customWidth="1"/>
    <col min="4901" max="4901" width="3" style="3" customWidth="1"/>
    <col min="4902" max="5120" width="9" style="3"/>
    <col min="5121" max="5121" width="1.5" style="3" customWidth="1"/>
    <col min="5122" max="5122" width="4.25" style="3" customWidth="1"/>
    <col min="5123" max="5123" width="3.375" style="3" customWidth="1"/>
    <col min="5124" max="5124" width="0.5" style="3" customWidth="1"/>
    <col min="5125" max="5156" width="3.125" style="3" customWidth="1"/>
    <col min="5157" max="5157" width="3" style="3" customWidth="1"/>
    <col min="5158" max="5376" width="9" style="3"/>
    <col min="5377" max="5377" width="1.5" style="3" customWidth="1"/>
    <col min="5378" max="5378" width="4.25" style="3" customWidth="1"/>
    <col min="5379" max="5379" width="3.375" style="3" customWidth="1"/>
    <col min="5380" max="5380" width="0.5" style="3" customWidth="1"/>
    <col min="5381" max="5412" width="3.125" style="3" customWidth="1"/>
    <col min="5413" max="5413" width="3" style="3" customWidth="1"/>
    <col min="5414" max="5632" width="9" style="3"/>
    <col min="5633" max="5633" width="1.5" style="3" customWidth="1"/>
    <col min="5634" max="5634" width="4.25" style="3" customWidth="1"/>
    <col min="5635" max="5635" width="3.375" style="3" customWidth="1"/>
    <col min="5636" max="5636" width="0.5" style="3" customWidth="1"/>
    <col min="5637" max="5668" width="3.125" style="3" customWidth="1"/>
    <col min="5669" max="5669" width="3" style="3" customWidth="1"/>
    <col min="5670" max="5888" width="9" style="3"/>
    <col min="5889" max="5889" width="1.5" style="3" customWidth="1"/>
    <col min="5890" max="5890" width="4.25" style="3" customWidth="1"/>
    <col min="5891" max="5891" width="3.375" style="3" customWidth="1"/>
    <col min="5892" max="5892" width="0.5" style="3" customWidth="1"/>
    <col min="5893" max="5924" width="3.125" style="3" customWidth="1"/>
    <col min="5925" max="5925" width="3" style="3" customWidth="1"/>
    <col min="5926" max="6144" width="9" style="3"/>
    <col min="6145" max="6145" width="1.5" style="3" customWidth="1"/>
    <col min="6146" max="6146" width="4.25" style="3" customWidth="1"/>
    <col min="6147" max="6147" width="3.375" style="3" customWidth="1"/>
    <col min="6148" max="6148" width="0.5" style="3" customWidth="1"/>
    <col min="6149" max="6180" width="3.125" style="3" customWidth="1"/>
    <col min="6181" max="6181" width="3" style="3" customWidth="1"/>
    <col min="6182" max="6400" width="9" style="3"/>
    <col min="6401" max="6401" width="1.5" style="3" customWidth="1"/>
    <col min="6402" max="6402" width="4.25" style="3" customWidth="1"/>
    <col min="6403" max="6403" width="3.375" style="3" customWidth="1"/>
    <col min="6404" max="6404" width="0.5" style="3" customWidth="1"/>
    <col min="6405" max="6436" width="3.125" style="3" customWidth="1"/>
    <col min="6437" max="6437" width="3" style="3" customWidth="1"/>
    <col min="6438" max="6656" width="9" style="3"/>
    <col min="6657" max="6657" width="1.5" style="3" customWidth="1"/>
    <col min="6658" max="6658" width="4.25" style="3" customWidth="1"/>
    <col min="6659" max="6659" width="3.375" style="3" customWidth="1"/>
    <col min="6660" max="6660" width="0.5" style="3" customWidth="1"/>
    <col min="6661" max="6692" width="3.125" style="3" customWidth="1"/>
    <col min="6693" max="6693" width="3" style="3" customWidth="1"/>
    <col min="6694" max="6912" width="9" style="3"/>
    <col min="6913" max="6913" width="1.5" style="3" customWidth="1"/>
    <col min="6914" max="6914" width="4.25" style="3" customWidth="1"/>
    <col min="6915" max="6915" width="3.375" style="3" customWidth="1"/>
    <col min="6916" max="6916" width="0.5" style="3" customWidth="1"/>
    <col min="6917" max="6948" width="3.125" style="3" customWidth="1"/>
    <col min="6949" max="6949" width="3" style="3" customWidth="1"/>
    <col min="6950" max="7168" width="9" style="3"/>
    <col min="7169" max="7169" width="1.5" style="3" customWidth="1"/>
    <col min="7170" max="7170" width="4.25" style="3" customWidth="1"/>
    <col min="7171" max="7171" width="3.375" style="3" customWidth="1"/>
    <col min="7172" max="7172" width="0.5" style="3" customWidth="1"/>
    <col min="7173" max="7204" width="3.125" style="3" customWidth="1"/>
    <col min="7205" max="7205" width="3" style="3" customWidth="1"/>
    <col min="7206" max="7424" width="9" style="3"/>
    <col min="7425" max="7425" width="1.5" style="3" customWidth="1"/>
    <col min="7426" max="7426" width="4.25" style="3" customWidth="1"/>
    <col min="7427" max="7427" width="3.375" style="3" customWidth="1"/>
    <col min="7428" max="7428" width="0.5" style="3" customWidth="1"/>
    <col min="7429" max="7460" width="3.125" style="3" customWidth="1"/>
    <col min="7461" max="7461" width="3" style="3" customWidth="1"/>
    <col min="7462" max="7680" width="9" style="3"/>
    <col min="7681" max="7681" width="1.5" style="3" customWidth="1"/>
    <col min="7682" max="7682" width="4.25" style="3" customWidth="1"/>
    <col min="7683" max="7683" width="3.375" style="3" customWidth="1"/>
    <col min="7684" max="7684" width="0.5" style="3" customWidth="1"/>
    <col min="7685" max="7716" width="3.125" style="3" customWidth="1"/>
    <col min="7717" max="7717" width="3" style="3" customWidth="1"/>
    <col min="7718" max="7936" width="9" style="3"/>
    <col min="7937" max="7937" width="1.5" style="3" customWidth="1"/>
    <col min="7938" max="7938" width="4.25" style="3" customWidth="1"/>
    <col min="7939" max="7939" width="3.375" style="3" customWidth="1"/>
    <col min="7940" max="7940" width="0.5" style="3" customWidth="1"/>
    <col min="7941" max="7972" width="3.125" style="3" customWidth="1"/>
    <col min="7973" max="7973" width="3" style="3" customWidth="1"/>
    <col min="7974" max="8192" width="9" style="3"/>
    <col min="8193" max="8193" width="1.5" style="3" customWidth="1"/>
    <col min="8194" max="8194" width="4.25" style="3" customWidth="1"/>
    <col min="8195" max="8195" width="3.375" style="3" customWidth="1"/>
    <col min="8196" max="8196" width="0.5" style="3" customWidth="1"/>
    <col min="8197" max="8228" width="3.125" style="3" customWidth="1"/>
    <col min="8229" max="8229" width="3" style="3" customWidth="1"/>
    <col min="8230" max="8448" width="9" style="3"/>
    <col min="8449" max="8449" width="1.5" style="3" customWidth="1"/>
    <col min="8450" max="8450" width="4.25" style="3" customWidth="1"/>
    <col min="8451" max="8451" width="3.375" style="3" customWidth="1"/>
    <col min="8452" max="8452" width="0.5" style="3" customWidth="1"/>
    <col min="8453" max="8484" width="3.125" style="3" customWidth="1"/>
    <col min="8485" max="8485" width="3" style="3" customWidth="1"/>
    <col min="8486" max="8704" width="9" style="3"/>
    <col min="8705" max="8705" width="1.5" style="3" customWidth="1"/>
    <col min="8706" max="8706" width="4.25" style="3" customWidth="1"/>
    <col min="8707" max="8707" width="3.375" style="3" customWidth="1"/>
    <col min="8708" max="8708" width="0.5" style="3" customWidth="1"/>
    <col min="8709" max="8740" width="3.125" style="3" customWidth="1"/>
    <col min="8741" max="8741" width="3" style="3" customWidth="1"/>
    <col min="8742" max="8960" width="9" style="3"/>
    <col min="8961" max="8961" width="1.5" style="3" customWidth="1"/>
    <col min="8962" max="8962" width="4.25" style="3" customWidth="1"/>
    <col min="8963" max="8963" width="3.375" style="3" customWidth="1"/>
    <col min="8964" max="8964" width="0.5" style="3" customWidth="1"/>
    <col min="8965" max="8996" width="3.125" style="3" customWidth="1"/>
    <col min="8997" max="8997" width="3" style="3" customWidth="1"/>
    <col min="8998" max="9216" width="9" style="3"/>
    <col min="9217" max="9217" width="1.5" style="3" customWidth="1"/>
    <col min="9218" max="9218" width="4.25" style="3" customWidth="1"/>
    <col min="9219" max="9219" width="3.375" style="3" customWidth="1"/>
    <col min="9220" max="9220" width="0.5" style="3" customWidth="1"/>
    <col min="9221" max="9252" width="3.125" style="3" customWidth="1"/>
    <col min="9253" max="9253" width="3" style="3" customWidth="1"/>
    <col min="9254" max="9472" width="9" style="3"/>
    <col min="9473" max="9473" width="1.5" style="3" customWidth="1"/>
    <col min="9474" max="9474" width="4.25" style="3" customWidth="1"/>
    <col min="9475" max="9475" width="3.375" style="3" customWidth="1"/>
    <col min="9476" max="9476" width="0.5" style="3" customWidth="1"/>
    <col min="9477" max="9508" width="3.125" style="3" customWidth="1"/>
    <col min="9509" max="9509" width="3" style="3" customWidth="1"/>
    <col min="9510" max="9728" width="9" style="3"/>
    <col min="9729" max="9729" width="1.5" style="3" customWidth="1"/>
    <col min="9730" max="9730" width="4.25" style="3" customWidth="1"/>
    <col min="9731" max="9731" width="3.375" style="3" customWidth="1"/>
    <col min="9732" max="9732" width="0.5" style="3" customWidth="1"/>
    <col min="9733" max="9764" width="3.125" style="3" customWidth="1"/>
    <col min="9765" max="9765" width="3" style="3" customWidth="1"/>
    <col min="9766" max="9984" width="9" style="3"/>
    <col min="9985" max="9985" width="1.5" style="3" customWidth="1"/>
    <col min="9986" max="9986" width="4.25" style="3" customWidth="1"/>
    <col min="9987" max="9987" width="3.375" style="3" customWidth="1"/>
    <col min="9988" max="9988" width="0.5" style="3" customWidth="1"/>
    <col min="9989" max="10020" width="3.125" style="3" customWidth="1"/>
    <col min="10021" max="10021" width="3" style="3" customWidth="1"/>
    <col min="10022" max="10240" width="9" style="3"/>
    <col min="10241" max="10241" width="1.5" style="3" customWidth="1"/>
    <col min="10242" max="10242" width="4.25" style="3" customWidth="1"/>
    <col min="10243" max="10243" width="3.375" style="3" customWidth="1"/>
    <col min="10244" max="10244" width="0.5" style="3" customWidth="1"/>
    <col min="10245" max="10276" width="3.125" style="3" customWidth="1"/>
    <col min="10277" max="10277" width="3" style="3" customWidth="1"/>
    <col min="10278" max="10496" width="9" style="3"/>
    <col min="10497" max="10497" width="1.5" style="3" customWidth="1"/>
    <col min="10498" max="10498" width="4.25" style="3" customWidth="1"/>
    <col min="10499" max="10499" width="3.375" style="3" customWidth="1"/>
    <col min="10500" max="10500" width="0.5" style="3" customWidth="1"/>
    <col min="10501" max="10532" width="3.125" style="3" customWidth="1"/>
    <col min="10533" max="10533" width="3" style="3" customWidth="1"/>
    <col min="10534" max="10752" width="9" style="3"/>
    <col min="10753" max="10753" width="1.5" style="3" customWidth="1"/>
    <col min="10754" max="10754" width="4.25" style="3" customWidth="1"/>
    <col min="10755" max="10755" width="3.375" style="3" customWidth="1"/>
    <col min="10756" max="10756" width="0.5" style="3" customWidth="1"/>
    <col min="10757" max="10788" width="3.125" style="3" customWidth="1"/>
    <col min="10789" max="10789" width="3" style="3" customWidth="1"/>
    <col min="10790" max="11008" width="9" style="3"/>
    <col min="11009" max="11009" width="1.5" style="3" customWidth="1"/>
    <col min="11010" max="11010" width="4.25" style="3" customWidth="1"/>
    <col min="11011" max="11011" width="3.375" style="3" customWidth="1"/>
    <col min="11012" max="11012" width="0.5" style="3" customWidth="1"/>
    <col min="11013" max="11044" width="3.125" style="3" customWidth="1"/>
    <col min="11045" max="11045" width="3" style="3" customWidth="1"/>
    <col min="11046" max="11264" width="9" style="3"/>
    <col min="11265" max="11265" width="1.5" style="3" customWidth="1"/>
    <col min="11266" max="11266" width="4.25" style="3" customWidth="1"/>
    <col min="11267" max="11267" width="3.375" style="3" customWidth="1"/>
    <col min="11268" max="11268" width="0.5" style="3" customWidth="1"/>
    <col min="11269" max="11300" width="3.125" style="3" customWidth="1"/>
    <col min="11301" max="11301" width="3" style="3" customWidth="1"/>
    <col min="11302" max="11520" width="9" style="3"/>
    <col min="11521" max="11521" width="1.5" style="3" customWidth="1"/>
    <col min="11522" max="11522" width="4.25" style="3" customWidth="1"/>
    <col min="11523" max="11523" width="3.375" style="3" customWidth="1"/>
    <col min="11524" max="11524" width="0.5" style="3" customWidth="1"/>
    <col min="11525" max="11556" width="3.125" style="3" customWidth="1"/>
    <col min="11557" max="11557" width="3" style="3" customWidth="1"/>
    <col min="11558" max="11776" width="9" style="3"/>
    <col min="11777" max="11777" width="1.5" style="3" customWidth="1"/>
    <col min="11778" max="11778" width="4.25" style="3" customWidth="1"/>
    <col min="11779" max="11779" width="3.375" style="3" customWidth="1"/>
    <col min="11780" max="11780" width="0.5" style="3" customWidth="1"/>
    <col min="11781" max="11812" width="3.125" style="3" customWidth="1"/>
    <col min="11813" max="11813" width="3" style="3" customWidth="1"/>
    <col min="11814" max="12032" width="9" style="3"/>
    <col min="12033" max="12033" width="1.5" style="3" customWidth="1"/>
    <col min="12034" max="12034" width="4.25" style="3" customWidth="1"/>
    <col min="12035" max="12035" width="3.375" style="3" customWidth="1"/>
    <col min="12036" max="12036" width="0.5" style="3" customWidth="1"/>
    <col min="12037" max="12068" width="3.125" style="3" customWidth="1"/>
    <col min="12069" max="12069" width="3" style="3" customWidth="1"/>
    <col min="12070" max="12288" width="9" style="3"/>
    <col min="12289" max="12289" width="1.5" style="3" customWidth="1"/>
    <col min="12290" max="12290" width="4.25" style="3" customWidth="1"/>
    <col min="12291" max="12291" width="3.375" style="3" customWidth="1"/>
    <col min="12292" max="12292" width="0.5" style="3" customWidth="1"/>
    <col min="12293" max="12324" width="3.125" style="3" customWidth="1"/>
    <col min="12325" max="12325" width="3" style="3" customWidth="1"/>
    <col min="12326" max="12544" width="9" style="3"/>
    <col min="12545" max="12545" width="1.5" style="3" customWidth="1"/>
    <col min="12546" max="12546" width="4.25" style="3" customWidth="1"/>
    <col min="12547" max="12547" width="3.375" style="3" customWidth="1"/>
    <col min="12548" max="12548" width="0.5" style="3" customWidth="1"/>
    <col min="12549" max="12580" width="3.125" style="3" customWidth="1"/>
    <col min="12581" max="12581" width="3" style="3" customWidth="1"/>
    <col min="12582" max="12800" width="9" style="3"/>
    <col min="12801" max="12801" width="1.5" style="3" customWidth="1"/>
    <col min="12802" max="12802" width="4.25" style="3" customWidth="1"/>
    <col min="12803" max="12803" width="3.375" style="3" customWidth="1"/>
    <col min="12804" max="12804" width="0.5" style="3" customWidth="1"/>
    <col min="12805" max="12836" width="3.125" style="3" customWidth="1"/>
    <col min="12837" max="12837" width="3" style="3" customWidth="1"/>
    <col min="12838" max="13056" width="9" style="3"/>
    <col min="13057" max="13057" width="1.5" style="3" customWidth="1"/>
    <col min="13058" max="13058" width="4.25" style="3" customWidth="1"/>
    <col min="13059" max="13059" width="3.375" style="3" customWidth="1"/>
    <col min="13060" max="13060" width="0.5" style="3" customWidth="1"/>
    <col min="13061" max="13092" width="3.125" style="3" customWidth="1"/>
    <col min="13093" max="13093" width="3" style="3" customWidth="1"/>
    <col min="13094" max="13312" width="9" style="3"/>
    <col min="13313" max="13313" width="1.5" style="3" customWidth="1"/>
    <col min="13314" max="13314" width="4.25" style="3" customWidth="1"/>
    <col min="13315" max="13315" width="3.375" style="3" customWidth="1"/>
    <col min="13316" max="13316" width="0.5" style="3" customWidth="1"/>
    <col min="13317" max="13348" width="3.125" style="3" customWidth="1"/>
    <col min="13349" max="13349" width="3" style="3" customWidth="1"/>
    <col min="13350" max="13568" width="9" style="3"/>
    <col min="13569" max="13569" width="1.5" style="3" customWidth="1"/>
    <col min="13570" max="13570" width="4.25" style="3" customWidth="1"/>
    <col min="13571" max="13571" width="3.375" style="3" customWidth="1"/>
    <col min="13572" max="13572" width="0.5" style="3" customWidth="1"/>
    <col min="13573" max="13604" width="3.125" style="3" customWidth="1"/>
    <col min="13605" max="13605" width="3" style="3" customWidth="1"/>
    <col min="13606" max="13824" width="9" style="3"/>
    <col min="13825" max="13825" width="1.5" style="3" customWidth="1"/>
    <col min="13826" max="13826" width="4.25" style="3" customWidth="1"/>
    <col min="13827" max="13827" width="3.375" style="3" customWidth="1"/>
    <col min="13828" max="13828" width="0.5" style="3" customWidth="1"/>
    <col min="13829" max="13860" width="3.125" style="3" customWidth="1"/>
    <col min="13861" max="13861" width="3" style="3" customWidth="1"/>
    <col min="13862" max="14080" width="9" style="3"/>
    <col min="14081" max="14081" width="1.5" style="3" customWidth="1"/>
    <col min="14082" max="14082" width="4.25" style="3" customWidth="1"/>
    <col min="14083" max="14083" width="3.375" style="3" customWidth="1"/>
    <col min="14084" max="14084" width="0.5" style="3" customWidth="1"/>
    <col min="14085" max="14116" width="3.125" style="3" customWidth="1"/>
    <col min="14117" max="14117" width="3" style="3" customWidth="1"/>
    <col min="14118" max="14336" width="9" style="3"/>
    <col min="14337" max="14337" width="1.5" style="3" customWidth="1"/>
    <col min="14338" max="14338" width="4.25" style="3" customWidth="1"/>
    <col min="14339" max="14339" width="3.375" style="3" customWidth="1"/>
    <col min="14340" max="14340" width="0.5" style="3" customWidth="1"/>
    <col min="14341" max="14372" width="3.125" style="3" customWidth="1"/>
    <col min="14373" max="14373" width="3" style="3" customWidth="1"/>
    <col min="14374" max="14592" width="9" style="3"/>
    <col min="14593" max="14593" width="1.5" style="3" customWidth="1"/>
    <col min="14594" max="14594" width="4.25" style="3" customWidth="1"/>
    <col min="14595" max="14595" width="3.375" style="3" customWidth="1"/>
    <col min="14596" max="14596" width="0.5" style="3" customWidth="1"/>
    <col min="14597" max="14628" width="3.125" style="3" customWidth="1"/>
    <col min="14629" max="14629" width="3" style="3" customWidth="1"/>
    <col min="14630" max="14848" width="9" style="3"/>
    <col min="14849" max="14849" width="1.5" style="3" customWidth="1"/>
    <col min="14850" max="14850" width="4.25" style="3" customWidth="1"/>
    <col min="14851" max="14851" width="3.375" style="3" customWidth="1"/>
    <col min="14852" max="14852" width="0.5" style="3" customWidth="1"/>
    <col min="14853" max="14884" width="3.125" style="3" customWidth="1"/>
    <col min="14885" max="14885" width="3" style="3" customWidth="1"/>
    <col min="14886" max="15104" width="9" style="3"/>
    <col min="15105" max="15105" width="1.5" style="3" customWidth="1"/>
    <col min="15106" max="15106" width="4.25" style="3" customWidth="1"/>
    <col min="15107" max="15107" width="3.375" style="3" customWidth="1"/>
    <col min="15108" max="15108" width="0.5" style="3" customWidth="1"/>
    <col min="15109" max="15140" width="3.125" style="3" customWidth="1"/>
    <col min="15141" max="15141" width="3" style="3" customWidth="1"/>
    <col min="15142" max="15360" width="9" style="3"/>
    <col min="15361" max="15361" width="1.5" style="3" customWidth="1"/>
    <col min="15362" max="15362" width="4.25" style="3" customWidth="1"/>
    <col min="15363" max="15363" width="3.375" style="3" customWidth="1"/>
    <col min="15364" max="15364" width="0.5" style="3" customWidth="1"/>
    <col min="15365" max="15396" width="3.125" style="3" customWidth="1"/>
    <col min="15397" max="15397" width="3" style="3" customWidth="1"/>
    <col min="15398" max="15616" width="9" style="3"/>
    <col min="15617" max="15617" width="1.5" style="3" customWidth="1"/>
    <col min="15618" max="15618" width="4.25" style="3" customWidth="1"/>
    <col min="15619" max="15619" width="3.375" style="3" customWidth="1"/>
    <col min="15620" max="15620" width="0.5" style="3" customWidth="1"/>
    <col min="15621" max="15652" width="3.125" style="3" customWidth="1"/>
    <col min="15653" max="15653" width="3" style="3" customWidth="1"/>
    <col min="15654" max="15872" width="9" style="3"/>
    <col min="15873" max="15873" width="1.5" style="3" customWidth="1"/>
    <col min="15874" max="15874" width="4.25" style="3" customWidth="1"/>
    <col min="15875" max="15875" width="3.375" style="3" customWidth="1"/>
    <col min="15876" max="15876" width="0.5" style="3" customWidth="1"/>
    <col min="15877" max="15908" width="3.125" style="3" customWidth="1"/>
    <col min="15909" max="15909" width="3" style="3" customWidth="1"/>
    <col min="15910" max="16128" width="9" style="3"/>
    <col min="16129" max="16129" width="1.5" style="3" customWidth="1"/>
    <col min="16130" max="16130" width="4.25" style="3" customWidth="1"/>
    <col min="16131" max="16131" width="3.375" style="3" customWidth="1"/>
    <col min="16132" max="16132" width="0.5" style="3" customWidth="1"/>
    <col min="16133" max="16164" width="3.125" style="3" customWidth="1"/>
    <col min="16165" max="16165" width="3" style="3" customWidth="1"/>
    <col min="16166" max="16384" width="9" style="3"/>
  </cols>
  <sheetData>
    <row r="1" spans="2:38" s="2" customFormat="1" x14ac:dyDescent="0.15"/>
    <row r="2" spans="2:38" s="2" customFormat="1" x14ac:dyDescent="0.15">
      <c r="B2" s="1" t="s">
        <v>1156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789" t="s">
        <v>72</v>
      </c>
      <c r="AC3" s="790"/>
      <c r="AD3" s="790"/>
      <c r="AE3" s="790"/>
      <c r="AF3" s="791"/>
      <c r="AG3" s="792"/>
      <c r="AH3" s="793"/>
      <c r="AI3" s="793"/>
      <c r="AJ3" s="793"/>
      <c r="AK3" s="794"/>
      <c r="AL3" s="334"/>
    </row>
    <row r="4" spans="2:38" s="2" customFormat="1" x14ac:dyDescent="0.15"/>
    <row r="5" spans="2:38" s="2" customFormat="1" x14ac:dyDescent="0.15">
      <c r="B5" s="795" t="s">
        <v>1157</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row>
    <row r="6" spans="2:38" s="2" customFormat="1" x14ac:dyDescent="0.15">
      <c r="B6" s="795" t="s">
        <v>1158</v>
      </c>
      <c r="C6" s="795"/>
      <c r="D6" s="795"/>
      <c r="E6" s="795"/>
      <c r="F6" s="795"/>
      <c r="G6" s="795"/>
      <c r="H6" s="795"/>
      <c r="I6" s="795"/>
      <c r="J6" s="795"/>
      <c r="K6" s="795"/>
      <c r="L6" s="795"/>
      <c r="M6" s="795"/>
      <c r="N6" s="795"/>
      <c r="O6" s="795"/>
      <c r="P6" s="795"/>
      <c r="Q6" s="795"/>
      <c r="R6" s="795"/>
      <c r="S6" s="795"/>
      <c r="T6" s="795"/>
      <c r="U6" s="795"/>
      <c r="V6" s="795"/>
      <c r="W6" s="795"/>
      <c r="X6" s="795"/>
      <c r="Y6" s="795"/>
      <c r="Z6" s="795"/>
      <c r="AA6" s="795"/>
      <c r="AB6" s="795"/>
      <c r="AC6" s="795"/>
      <c r="AD6" s="795"/>
      <c r="AE6" s="795"/>
      <c r="AF6" s="795"/>
      <c r="AG6" s="795"/>
      <c r="AH6" s="795"/>
      <c r="AI6" s="795"/>
      <c r="AJ6" s="795"/>
      <c r="AK6" s="795"/>
    </row>
    <row r="7" spans="2:38" s="2" customFormat="1" ht="13.5" customHeight="1" x14ac:dyDescent="0.15">
      <c r="AB7" s="45" t="s">
        <v>658</v>
      </c>
      <c r="AC7" s="12"/>
      <c r="AD7" s="12"/>
      <c r="AE7" s="2" t="s">
        <v>36</v>
      </c>
      <c r="AF7" s="795"/>
      <c r="AG7" s="795"/>
      <c r="AH7" s="2" t="s">
        <v>659</v>
      </c>
      <c r="AK7" s="2" t="s">
        <v>660</v>
      </c>
    </row>
    <row r="8" spans="2:38" s="2" customFormat="1" x14ac:dyDescent="0.15">
      <c r="B8" s="796" t="s">
        <v>1159</v>
      </c>
      <c r="C8" s="796"/>
      <c r="D8" s="796"/>
      <c r="E8" s="796"/>
      <c r="F8" s="796"/>
      <c r="G8" s="796"/>
      <c r="H8" s="796"/>
      <c r="I8" s="796"/>
      <c r="J8" s="796"/>
      <c r="K8" s="2" t="s">
        <v>1160</v>
      </c>
      <c r="L8" s="12"/>
      <c r="M8" s="12"/>
      <c r="N8" s="12"/>
      <c r="O8" s="12"/>
      <c r="P8" s="12"/>
      <c r="Q8" s="12"/>
      <c r="R8" s="12"/>
      <c r="S8" s="12"/>
      <c r="T8" s="12"/>
    </row>
    <row r="9" spans="2:38" s="2" customFormat="1" x14ac:dyDescent="0.15">
      <c r="Y9" s="2" t="s">
        <v>1161</v>
      </c>
      <c r="AA9" s="45"/>
      <c r="AB9" s="803"/>
      <c r="AC9" s="803"/>
      <c r="AD9" s="803"/>
      <c r="AE9" s="803"/>
      <c r="AF9" s="803"/>
      <c r="AG9" s="803"/>
      <c r="AH9" s="803"/>
      <c r="AI9" s="803"/>
      <c r="AJ9" s="803"/>
      <c r="AK9" s="803"/>
    </row>
    <row r="10" spans="2:38" s="2" customFormat="1" x14ac:dyDescent="0.15">
      <c r="Y10" s="2" t="s">
        <v>521</v>
      </c>
      <c r="AA10" s="45"/>
      <c r="AB10" s="1"/>
      <c r="AC10" s="1"/>
      <c r="AD10" s="1"/>
      <c r="AE10" s="1"/>
      <c r="AF10" s="1"/>
      <c r="AG10" s="1"/>
      <c r="AH10" s="1"/>
      <c r="AI10" s="1"/>
      <c r="AJ10" s="1"/>
      <c r="AK10" s="1"/>
    </row>
    <row r="11" spans="2:38" s="2" customFormat="1" x14ac:dyDescent="0.15">
      <c r="C11" s="1" t="s">
        <v>44</v>
      </c>
      <c r="D11" s="1"/>
    </row>
    <row r="12" spans="2:38" s="2" customFormat="1" ht="6.75" customHeight="1" x14ac:dyDescent="0.15">
      <c r="C12" s="1"/>
      <c r="D12" s="1"/>
    </row>
    <row r="13" spans="2:38" s="2" customFormat="1" ht="14.25" customHeight="1" x14ac:dyDescent="0.15">
      <c r="B13" s="804" t="s">
        <v>74</v>
      </c>
      <c r="C13" s="807" t="s">
        <v>7</v>
      </c>
      <c r="D13" s="808"/>
      <c r="E13" s="808"/>
      <c r="F13" s="808"/>
      <c r="G13" s="808"/>
      <c r="H13" s="808"/>
      <c r="I13" s="808"/>
      <c r="J13" s="808"/>
      <c r="K13" s="808"/>
      <c r="L13" s="809"/>
      <c r="M13" s="810"/>
      <c r="N13" s="811"/>
      <c r="O13" s="811"/>
      <c r="P13" s="811"/>
      <c r="Q13" s="811"/>
      <c r="R13" s="811"/>
      <c r="S13" s="811"/>
      <c r="T13" s="811"/>
      <c r="U13" s="811"/>
      <c r="V13" s="811"/>
      <c r="W13" s="811"/>
      <c r="X13" s="811"/>
      <c r="Y13" s="811"/>
      <c r="Z13" s="811"/>
      <c r="AA13" s="811"/>
      <c r="AB13" s="811"/>
      <c r="AC13" s="811"/>
      <c r="AD13" s="811"/>
      <c r="AE13" s="811"/>
      <c r="AF13" s="811"/>
      <c r="AG13" s="811"/>
      <c r="AH13" s="811"/>
      <c r="AI13" s="811"/>
      <c r="AJ13" s="811"/>
      <c r="AK13" s="812"/>
    </row>
    <row r="14" spans="2:38" s="2" customFormat="1" ht="14.25" customHeight="1" x14ac:dyDescent="0.15">
      <c r="B14" s="805"/>
      <c r="C14" s="813" t="s">
        <v>75</v>
      </c>
      <c r="D14" s="814"/>
      <c r="E14" s="814"/>
      <c r="F14" s="814"/>
      <c r="G14" s="814"/>
      <c r="H14" s="814"/>
      <c r="I14" s="814"/>
      <c r="J14" s="814"/>
      <c r="K14" s="814"/>
      <c r="L14" s="814"/>
      <c r="M14" s="815"/>
      <c r="N14" s="816"/>
      <c r="O14" s="816"/>
      <c r="P14" s="816"/>
      <c r="Q14" s="816"/>
      <c r="R14" s="816"/>
      <c r="S14" s="816"/>
      <c r="T14" s="816"/>
      <c r="U14" s="816"/>
      <c r="V14" s="816"/>
      <c r="W14" s="816"/>
      <c r="X14" s="816"/>
      <c r="Y14" s="816"/>
      <c r="Z14" s="816"/>
      <c r="AA14" s="816"/>
      <c r="AB14" s="816"/>
      <c r="AC14" s="816"/>
      <c r="AD14" s="816"/>
      <c r="AE14" s="816"/>
      <c r="AF14" s="816"/>
      <c r="AG14" s="816"/>
      <c r="AH14" s="816"/>
      <c r="AI14" s="816"/>
      <c r="AJ14" s="816"/>
      <c r="AK14" s="817"/>
    </row>
    <row r="15" spans="2:38" s="2" customFormat="1" ht="13.5" customHeight="1" x14ac:dyDescent="0.15">
      <c r="B15" s="805"/>
      <c r="C15" s="807" t="s">
        <v>1162</v>
      </c>
      <c r="D15" s="808"/>
      <c r="E15" s="808"/>
      <c r="F15" s="808"/>
      <c r="G15" s="808"/>
      <c r="H15" s="808"/>
      <c r="I15" s="808"/>
      <c r="J15" s="808"/>
      <c r="K15" s="808"/>
      <c r="L15" s="808"/>
      <c r="M15" s="797" t="s">
        <v>1163</v>
      </c>
      <c r="N15" s="797"/>
      <c r="O15" s="797"/>
      <c r="P15" s="797"/>
      <c r="Q15" s="797"/>
      <c r="R15" s="797"/>
      <c r="S15" s="797"/>
      <c r="T15" s="710" t="s">
        <v>1164</v>
      </c>
      <c r="U15" s="820"/>
      <c r="V15" s="820"/>
      <c r="W15" s="820"/>
      <c r="X15" s="710" t="s">
        <v>694</v>
      </c>
      <c r="Y15" s="797"/>
      <c r="Z15" s="797"/>
      <c r="AA15" s="797"/>
      <c r="AB15" s="797"/>
      <c r="AC15" s="797"/>
      <c r="AD15" s="797"/>
      <c r="AE15" s="797"/>
      <c r="AF15" s="797"/>
      <c r="AG15" s="797"/>
      <c r="AH15" s="797"/>
      <c r="AI15" s="797"/>
      <c r="AJ15" s="797"/>
      <c r="AK15" s="798"/>
    </row>
    <row r="16" spans="2:38" s="2" customFormat="1" ht="13.5" customHeight="1" x14ac:dyDescent="0.15">
      <c r="B16" s="805"/>
      <c r="C16" s="818"/>
      <c r="D16" s="819"/>
      <c r="E16" s="819"/>
      <c r="F16" s="819"/>
      <c r="G16" s="819"/>
      <c r="H16" s="819"/>
      <c r="I16" s="819"/>
      <c r="J16" s="819"/>
      <c r="K16" s="819"/>
      <c r="L16" s="819"/>
      <c r="M16" s="799" t="s">
        <v>1165</v>
      </c>
      <c r="N16" s="799"/>
      <c r="O16" s="799"/>
      <c r="P16" s="799"/>
      <c r="Q16" s="598" t="s">
        <v>1166</v>
      </c>
      <c r="R16" s="799"/>
      <c r="S16" s="799"/>
      <c r="T16" s="799"/>
      <c r="U16" s="799"/>
      <c r="V16" s="799" t="s">
        <v>1167</v>
      </c>
      <c r="W16" s="799"/>
      <c r="X16" s="799"/>
      <c r="Y16" s="799"/>
      <c r="Z16" s="799"/>
      <c r="AA16" s="799"/>
      <c r="AB16" s="799"/>
      <c r="AC16" s="799"/>
      <c r="AD16" s="799"/>
      <c r="AE16" s="799"/>
      <c r="AF16" s="799"/>
      <c r="AG16" s="799"/>
      <c r="AH16" s="799"/>
      <c r="AI16" s="799"/>
      <c r="AJ16" s="799"/>
      <c r="AK16" s="800"/>
    </row>
    <row r="17" spans="2:37" s="2" customFormat="1" ht="13.5" customHeight="1" x14ac:dyDescent="0.15">
      <c r="B17" s="805"/>
      <c r="C17" s="813"/>
      <c r="D17" s="814"/>
      <c r="E17" s="814"/>
      <c r="F17" s="814"/>
      <c r="G17" s="814"/>
      <c r="H17" s="814"/>
      <c r="I17" s="814"/>
      <c r="J17" s="814"/>
      <c r="K17" s="814"/>
      <c r="L17" s="814"/>
      <c r="M17" s="801" t="s">
        <v>1168</v>
      </c>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2"/>
    </row>
    <row r="18" spans="2:37" s="2" customFormat="1" ht="14.25" customHeight="1" x14ac:dyDescent="0.15">
      <c r="B18" s="805"/>
      <c r="C18" s="821" t="s">
        <v>79</v>
      </c>
      <c r="D18" s="822"/>
      <c r="E18" s="822"/>
      <c r="F18" s="822"/>
      <c r="G18" s="822"/>
      <c r="H18" s="822"/>
      <c r="I18" s="822"/>
      <c r="J18" s="822"/>
      <c r="K18" s="822"/>
      <c r="L18" s="822"/>
      <c r="M18" s="789" t="s">
        <v>9</v>
      </c>
      <c r="N18" s="790"/>
      <c r="O18" s="790"/>
      <c r="P18" s="790"/>
      <c r="Q18" s="791"/>
      <c r="R18" s="792"/>
      <c r="S18" s="793"/>
      <c r="T18" s="793"/>
      <c r="U18" s="793"/>
      <c r="V18" s="793"/>
      <c r="W18" s="793"/>
      <c r="X18" s="793"/>
      <c r="Y18" s="793"/>
      <c r="Z18" s="793"/>
      <c r="AA18" s="794"/>
      <c r="AB18" s="823" t="s">
        <v>10</v>
      </c>
      <c r="AC18" s="797"/>
      <c r="AD18" s="797"/>
      <c r="AE18" s="797"/>
      <c r="AF18" s="798"/>
      <c r="AG18" s="792"/>
      <c r="AH18" s="793"/>
      <c r="AI18" s="793"/>
      <c r="AJ18" s="793"/>
      <c r="AK18" s="794"/>
    </row>
    <row r="19" spans="2:37" ht="14.25" customHeight="1" x14ac:dyDescent="0.15">
      <c r="B19" s="805"/>
      <c r="C19" s="824" t="s">
        <v>55</v>
      </c>
      <c r="D19" s="825"/>
      <c r="E19" s="825"/>
      <c r="F19" s="825"/>
      <c r="G19" s="825"/>
      <c r="H19" s="825"/>
      <c r="I19" s="825"/>
      <c r="J19" s="825"/>
      <c r="K19" s="825"/>
      <c r="L19" s="825"/>
      <c r="M19" s="826"/>
      <c r="N19" s="827"/>
      <c r="O19" s="827"/>
      <c r="P19" s="827"/>
      <c r="Q19" s="827"/>
      <c r="R19" s="827"/>
      <c r="S19" s="827"/>
      <c r="T19" s="827"/>
      <c r="U19" s="828"/>
      <c r="V19" s="789" t="s">
        <v>11</v>
      </c>
      <c r="W19" s="790"/>
      <c r="X19" s="790"/>
      <c r="Y19" s="790"/>
      <c r="Z19" s="790"/>
      <c r="AA19" s="791"/>
      <c r="AB19" s="826"/>
      <c r="AC19" s="827"/>
      <c r="AD19" s="827"/>
      <c r="AE19" s="827"/>
      <c r="AF19" s="827"/>
      <c r="AG19" s="827"/>
      <c r="AH19" s="827"/>
      <c r="AI19" s="827"/>
      <c r="AJ19" s="827"/>
      <c r="AK19" s="828"/>
    </row>
    <row r="20" spans="2:37" ht="14.25" customHeight="1" x14ac:dyDescent="0.15">
      <c r="B20" s="805"/>
      <c r="C20" s="829" t="s">
        <v>12</v>
      </c>
      <c r="D20" s="830"/>
      <c r="E20" s="830"/>
      <c r="F20" s="830"/>
      <c r="G20" s="830"/>
      <c r="H20" s="830"/>
      <c r="I20" s="830"/>
      <c r="J20" s="830"/>
      <c r="K20" s="830"/>
      <c r="L20" s="830"/>
      <c r="M20" s="789" t="s">
        <v>13</v>
      </c>
      <c r="N20" s="790"/>
      <c r="O20" s="790"/>
      <c r="P20" s="790"/>
      <c r="Q20" s="791"/>
      <c r="R20" s="831"/>
      <c r="S20" s="832"/>
      <c r="T20" s="832"/>
      <c r="U20" s="832"/>
      <c r="V20" s="832"/>
      <c r="W20" s="832"/>
      <c r="X20" s="832"/>
      <c r="Y20" s="832"/>
      <c r="Z20" s="832"/>
      <c r="AA20" s="833"/>
      <c r="AB20" s="827" t="s">
        <v>14</v>
      </c>
      <c r="AC20" s="827"/>
      <c r="AD20" s="827"/>
      <c r="AE20" s="827"/>
      <c r="AF20" s="828"/>
      <c r="AG20" s="831"/>
      <c r="AH20" s="832"/>
      <c r="AI20" s="832"/>
      <c r="AJ20" s="832"/>
      <c r="AK20" s="833"/>
    </row>
    <row r="21" spans="2:37" ht="13.5" customHeight="1" x14ac:dyDescent="0.15">
      <c r="B21" s="805"/>
      <c r="C21" s="807" t="s">
        <v>15</v>
      </c>
      <c r="D21" s="808"/>
      <c r="E21" s="808"/>
      <c r="F21" s="808"/>
      <c r="G21" s="808"/>
      <c r="H21" s="808"/>
      <c r="I21" s="808"/>
      <c r="J21" s="808"/>
      <c r="K21" s="808"/>
      <c r="L21" s="808"/>
      <c r="M21" s="797" t="s">
        <v>1163</v>
      </c>
      <c r="N21" s="797"/>
      <c r="O21" s="797"/>
      <c r="P21" s="797"/>
      <c r="Q21" s="797"/>
      <c r="R21" s="797"/>
      <c r="S21" s="797"/>
      <c r="T21" s="710" t="s">
        <v>1164</v>
      </c>
      <c r="U21" s="820"/>
      <c r="V21" s="820"/>
      <c r="W21" s="820"/>
      <c r="X21" s="710" t="s">
        <v>694</v>
      </c>
      <c r="Y21" s="797"/>
      <c r="Z21" s="797"/>
      <c r="AA21" s="797"/>
      <c r="AB21" s="797"/>
      <c r="AC21" s="797"/>
      <c r="AD21" s="797"/>
      <c r="AE21" s="797"/>
      <c r="AF21" s="797"/>
      <c r="AG21" s="797"/>
      <c r="AH21" s="797"/>
      <c r="AI21" s="797"/>
      <c r="AJ21" s="797"/>
      <c r="AK21" s="798"/>
    </row>
    <row r="22" spans="2:37" ht="14.25" customHeight="1" x14ac:dyDescent="0.15">
      <c r="B22" s="805"/>
      <c r="C22" s="818"/>
      <c r="D22" s="819"/>
      <c r="E22" s="819"/>
      <c r="F22" s="819"/>
      <c r="G22" s="819"/>
      <c r="H22" s="819"/>
      <c r="I22" s="819"/>
      <c r="J22" s="819"/>
      <c r="K22" s="819"/>
      <c r="L22" s="819"/>
      <c r="M22" s="799" t="s">
        <v>1165</v>
      </c>
      <c r="N22" s="799"/>
      <c r="O22" s="799"/>
      <c r="P22" s="799"/>
      <c r="Q22" s="598" t="s">
        <v>1166</v>
      </c>
      <c r="R22" s="799"/>
      <c r="S22" s="799"/>
      <c r="T22" s="799"/>
      <c r="U22" s="799"/>
      <c r="V22" s="799" t="s">
        <v>1167</v>
      </c>
      <c r="W22" s="799"/>
      <c r="X22" s="799"/>
      <c r="Y22" s="799"/>
      <c r="Z22" s="799"/>
      <c r="AA22" s="799"/>
      <c r="AB22" s="799"/>
      <c r="AC22" s="799"/>
      <c r="AD22" s="799"/>
      <c r="AE22" s="799"/>
      <c r="AF22" s="799"/>
      <c r="AG22" s="799"/>
      <c r="AH22" s="799"/>
      <c r="AI22" s="799"/>
      <c r="AJ22" s="799"/>
      <c r="AK22" s="800"/>
    </row>
    <row r="23" spans="2:37" x14ac:dyDescent="0.15">
      <c r="B23" s="806"/>
      <c r="C23" s="813"/>
      <c r="D23" s="814"/>
      <c r="E23" s="814"/>
      <c r="F23" s="814"/>
      <c r="G23" s="814"/>
      <c r="H23" s="814"/>
      <c r="I23" s="814"/>
      <c r="J23" s="814"/>
      <c r="K23" s="814"/>
      <c r="L23" s="814"/>
      <c r="M23" s="801"/>
      <c r="N23" s="801"/>
      <c r="O23" s="801"/>
      <c r="P23" s="801"/>
      <c r="Q23" s="801"/>
      <c r="R23" s="801"/>
      <c r="S23" s="801"/>
      <c r="T23" s="801"/>
      <c r="U23" s="801"/>
      <c r="V23" s="801"/>
      <c r="W23" s="801"/>
      <c r="X23" s="801"/>
      <c r="Y23" s="801"/>
      <c r="Z23" s="801"/>
      <c r="AA23" s="801"/>
      <c r="AB23" s="801"/>
      <c r="AC23" s="801"/>
      <c r="AD23" s="801"/>
      <c r="AE23" s="801"/>
      <c r="AF23" s="801"/>
      <c r="AG23" s="801"/>
      <c r="AH23" s="801"/>
      <c r="AI23" s="801"/>
      <c r="AJ23" s="801"/>
      <c r="AK23" s="802"/>
    </row>
    <row r="24" spans="2:37" ht="13.5" customHeight="1" x14ac:dyDescent="0.15">
      <c r="B24" s="834" t="s">
        <v>80</v>
      </c>
      <c r="C24" s="807" t="s">
        <v>1169</v>
      </c>
      <c r="D24" s="808"/>
      <c r="E24" s="808"/>
      <c r="F24" s="808"/>
      <c r="G24" s="808"/>
      <c r="H24" s="808"/>
      <c r="I24" s="808"/>
      <c r="J24" s="808"/>
      <c r="K24" s="808"/>
      <c r="L24" s="808"/>
      <c r="M24" s="810"/>
      <c r="N24" s="811"/>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2"/>
    </row>
    <row r="25" spans="2:37" ht="13.5" customHeight="1" x14ac:dyDescent="0.15">
      <c r="B25" s="835"/>
      <c r="C25" s="813" t="s">
        <v>1170</v>
      </c>
      <c r="D25" s="814"/>
      <c r="E25" s="814"/>
      <c r="F25" s="814"/>
      <c r="G25" s="814"/>
      <c r="H25" s="814"/>
      <c r="I25" s="814"/>
      <c r="J25" s="814"/>
      <c r="K25" s="814"/>
      <c r="L25" s="814"/>
      <c r="M25" s="815"/>
      <c r="N25" s="816"/>
      <c r="O25" s="816"/>
      <c r="P25" s="816"/>
      <c r="Q25" s="816"/>
      <c r="R25" s="816"/>
      <c r="S25" s="816"/>
      <c r="T25" s="816"/>
      <c r="U25" s="816"/>
      <c r="V25" s="816"/>
      <c r="W25" s="816"/>
      <c r="X25" s="816"/>
      <c r="Y25" s="816"/>
      <c r="Z25" s="816"/>
      <c r="AA25" s="816"/>
      <c r="AB25" s="816"/>
      <c r="AC25" s="816"/>
      <c r="AD25" s="816"/>
      <c r="AE25" s="816"/>
      <c r="AF25" s="816"/>
      <c r="AG25" s="816"/>
      <c r="AH25" s="816"/>
      <c r="AI25" s="816"/>
      <c r="AJ25" s="816"/>
      <c r="AK25" s="817"/>
    </row>
    <row r="26" spans="2:37" ht="13.5" customHeight="1" x14ac:dyDescent="0.15">
      <c r="B26" s="835"/>
      <c r="C26" s="807" t="s">
        <v>105</v>
      </c>
      <c r="D26" s="808"/>
      <c r="E26" s="808"/>
      <c r="F26" s="808"/>
      <c r="G26" s="808"/>
      <c r="H26" s="808"/>
      <c r="I26" s="808"/>
      <c r="J26" s="808"/>
      <c r="K26" s="808"/>
      <c r="L26" s="808"/>
      <c r="M26" s="797" t="s">
        <v>1163</v>
      </c>
      <c r="N26" s="797"/>
      <c r="O26" s="797"/>
      <c r="P26" s="797"/>
      <c r="Q26" s="797"/>
      <c r="R26" s="797"/>
      <c r="S26" s="797"/>
      <c r="T26" s="710" t="s">
        <v>1164</v>
      </c>
      <c r="U26" s="820"/>
      <c r="V26" s="820"/>
      <c r="W26" s="820"/>
      <c r="X26" s="710" t="s">
        <v>694</v>
      </c>
      <c r="Y26" s="797"/>
      <c r="Z26" s="797"/>
      <c r="AA26" s="797"/>
      <c r="AB26" s="797"/>
      <c r="AC26" s="797"/>
      <c r="AD26" s="797"/>
      <c r="AE26" s="797"/>
      <c r="AF26" s="797"/>
      <c r="AG26" s="797"/>
      <c r="AH26" s="797"/>
      <c r="AI26" s="797"/>
      <c r="AJ26" s="797"/>
      <c r="AK26" s="798"/>
    </row>
    <row r="27" spans="2:37" ht="14.25" customHeight="1" x14ac:dyDescent="0.15">
      <c r="B27" s="835"/>
      <c r="C27" s="818"/>
      <c r="D27" s="819"/>
      <c r="E27" s="819"/>
      <c r="F27" s="819"/>
      <c r="G27" s="819"/>
      <c r="H27" s="819"/>
      <c r="I27" s="819"/>
      <c r="J27" s="819"/>
      <c r="K27" s="819"/>
      <c r="L27" s="819"/>
      <c r="M27" s="799" t="s">
        <v>1165</v>
      </c>
      <c r="N27" s="799"/>
      <c r="O27" s="799"/>
      <c r="P27" s="799"/>
      <c r="Q27" s="598" t="s">
        <v>1166</v>
      </c>
      <c r="R27" s="799"/>
      <c r="S27" s="799"/>
      <c r="T27" s="799"/>
      <c r="U27" s="799"/>
      <c r="V27" s="799" t="s">
        <v>1167</v>
      </c>
      <c r="W27" s="799"/>
      <c r="X27" s="799"/>
      <c r="Y27" s="799"/>
      <c r="Z27" s="799"/>
      <c r="AA27" s="799"/>
      <c r="AB27" s="799"/>
      <c r="AC27" s="799"/>
      <c r="AD27" s="799"/>
      <c r="AE27" s="799"/>
      <c r="AF27" s="799"/>
      <c r="AG27" s="799"/>
      <c r="AH27" s="799"/>
      <c r="AI27" s="799"/>
      <c r="AJ27" s="799"/>
      <c r="AK27" s="800"/>
    </row>
    <row r="28" spans="2:37" x14ac:dyDescent="0.15">
      <c r="B28" s="835"/>
      <c r="C28" s="813"/>
      <c r="D28" s="814"/>
      <c r="E28" s="814"/>
      <c r="F28" s="814"/>
      <c r="G28" s="814"/>
      <c r="H28" s="814"/>
      <c r="I28" s="814"/>
      <c r="J28" s="814"/>
      <c r="K28" s="814"/>
      <c r="L28" s="814"/>
      <c r="M28" s="801"/>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2"/>
    </row>
    <row r="29" spans="2:37" ht="14.25" customHeight="1" x14ac:dyDescent="0.15">
      <c r="B29" s="835"/>
      <c r="C29" s="821" t="s">
        <v>79</v>
      </c>
      <c r="D29" s="822"/>
      <c r="E29" s="822"/>
      <c r="F29" s="822"/>
      <c r="G29" s="822"/>
      <c r="H29" s="822"/>
      <c r="I29" s="822"/>
      <c r="J29" s="822"/>
      <c r="K29" s="822"/>
      <c r="L29" s="822"/>
      <c r="M29" s="789" t="s">
        <v>9</v>
      </c>
      <c r="N29" s="790"/>
      <c r="O29" s="790"/>
      <c r="P29" s="790"/>
      <c r="Q29" s="791"/>
      <c r="R29" s="792"/>
      <c r="S29" s="793"/>
      <c r="T29" s="793"/>
      <c r="U29" s="793"/>
      <c r="V29" s="793"/>
      <c r="W29" s="793"/>
      <c r="X29" s="793"/>
      <c r="Y29" s="793"/>
      <c r="Z29" s="793"/>
      <c r="AA29" s="794"/>
      <c r="AB29" s="823" t="s">
        <v>10</v>
      </c>
      <c r="AC29" s="797"/>
      <c r="AD29" s="797"/>
      <c r="AE29" s="797"/>
      <c r="AF29" s="798"/>
      <c r="AG29" s="792"/>
      <c r="AH29" s="793"/>
      <c r="AI29" s="793"/>
      <c r="AJ29" s="793"/>
      <c r="AK29" s="794"/>
    </row>
    <row r="30" spans="2:37" ht="13.5" customHeight="1" x14ac:dyDescent="0.15">
      <c r="B30" s="835"/>
      <c r="C30" s="837" t="s">
        <v>16</v>
      </c>
      <c r="D30" s="838"/>
      <c r="E30" s="838"/>
      <c r="F30" s="838"/>
      <c r="G30" s="838"/>
      <c r="H30" s="838"/>
      <c r="I30" s="838"/>
      <c r="J30" s="838"/>
      <c r="K30" s="838"/>
      <c r="L30" s="838"/>
      <c r="M30" s="797" t="s">
        <v>1163</v>
      </c>
      <c r="N30" s="797"/>
      <c r="O30" s="797"/>
      <c r="P30" s="797"/>
      <c r="Q30" s="797"/>
      <c r="R30" s="797"/>
      <c r="S30" s="797"/>
      <c r="T30" s="710" t="s">
        <v>1164</v>
      </c>
      <c r="U30" s="820"/>
      <c r="V30" s="820"/>
      <c r="W30" s="820"/>
      <c r="X30" s="710" t="s">
        <v>694</v>
      </c>
      <c r="Y30" s="797"/>
      <c r="Z30" s="797"/>
      <c r="AA30" s="797"/>
      <c r="AB30" s="797"/>
      <c r="AC30" s="797"/>
      <c r="AD30" s="797"/>
      <c r="AE30" s="797"/>
      <c r="AF30" s="797"/>
      <c r="AG30" s="797"/>
      <c r="AH30" s="797"/>
      <c r="AI30" s="797"/>
      <c r="AJ30" s="797"/>
      <c r="AK30" s="798"/>
    </row>
    <row r="31" spans="2:37" ht="14.25" customHeight="1" x14ac:dyDescent="0.15">
      <c r="B31" s="835"/>
      <c r="C31" s="839"/>
      <c r="D31" s="840"/>
      <c r="E31" s="840"/>
      <c r="F31" s="840"/>
      <c r="G31" s="840"/>
      <c r="H31" s="840"/>
      <c r="I31" s="840"/>
      <c r="J31" s="840"/>
      <c r="K31" s="840"/>
      <c r="L31" s="840"/>
      <c r="M31" s="799" t="s">
        <v>1165</v>
      </c>
      <c r="N31" s="799"/>
      <c r="O31" s="799"/>
      <c r="P31" s="799"/>
      <c r="Q31" s="598" t="s">
        <v>1166</v>
      </c>
      <c r="R31" s="799"/>
      <c r="S31" s="799"/>
      <c r="T31" s="799"/>
      <c r="U31" s="799"/>
      <c r="V31" s="799" t="s">
        <v>1167</v>
      </c>
      <c r="W31" s="799"/>
      <c r="X31" s="799"/>
      <c r="Y31" s="799"/>
      <c r="Z31" s="799"/>
      <c r="AA31" s="799"/>
      <c r="AB31" s="799"/>
      <c r="AC31" s="799"/>
      <c r="AD31" s="799"/>
      <c r="AE31" s="799"/>
      <c r="AF31" s="799"/>
      <c r="AG31" s="799"/>
      <c r="AH31" s="799"/>
      <c r="AI31" s="799"/>
      <c r="AJ31" s="799"/>
      <c r="AK31" s="800"/>
    </row>
    <row r="32" spans="2:37" x14ac:dyDescent="0.15">
      <c r="B32" s="835"/>
      <c r="C32" s="841"/>
      <c r="D32" s="842"/>
      <c r="E32" s="842"/>
      <c r="F32" s="842"/>
      <c r="G32" s="842"/>
      <c r="H32" s="842"/>
      <c r="I32" s="842"/>
      <c r="J32" s="842"/>
      <c r="K32" s="842"/>
      <c r="L32" s="842"/>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2"/>
    </row>
    <row r="33" spans="1:37" ht="14.25" customHeight="1" x14ac:dyDescent="0.15">
      <c r="B33" s="835"/>
      <c r="C33" s="821" t="s">
        <v>79</v>
      </c>
      <c r="D33" s="822"/>
      <c r="E33" s="822"/>
      <c r="F33" s="822"/>
      <c r="G33" s="822"/>
      <c r="H33" s="822"/>
      <c r="I33" s="822"/>
      <c r="J33" s="822"/>
      <c r="K33" s="822"/>
      <c r="L33" s="822"/>
      <c r="M33" s="789" t="s">
        <v>9</v>
      </c>
      <c r="N33" s="790"/>
      <c r="O33" s="790"/>
      <c r="P33" s="790"/>
      <c r="Q33" s="791"/>
      <c r="R33" s="792"/>
      <c r="S33" s="793"/>
      <c r="T33" s="793"/>
      <c r="U33" s="793"/>
      <c r="V33" s="793"/>
      <c r="W33" s="793"/>
      <c r="X33" s="793"/>
      <c r="Y33" s="793"/>
      <c r="Z33" s="793"/>
      <c r="AA33" s="794"/>
      <c r="AB33" s="823" t="s">
        <v>10</v>
      </c>
      <c r="AC33" s="797"/>
      <c r="AD33" s="797"/>
      <c r="AE33" s="797"/>
      <c r="AF33" s="798"/>
      <c r="AG33" s="792"/>
      <c r="AH33" s="793"/>
      <c r="AI33" s="793"/>
      <c r="AJ33" s="793"/>
      <c r="AK33" s="794"/>
    </row>
    <row r="34" spans="1:37" ht="14.25" customHeight="1" x14ac:dyDescent="0.15">
      <c r="B34" s="835"/>
      <c r="C34" s="821" t="s">
        <v>17</v>
      </c>
      <c r="D34" s="822"/>
      <c r="E34" s="822"/>
      <c r="F34" s="822"/>
      <c r="G34" s="822"/>
      <c r="H34" s="822"/>
      <c r="I34" s="822"/>
      <c r="J34" s="822"/>
      <c r="K34" s="822"/>
      <c r="L34" s="822"/>
      <c r="M34" s="829"/>
      <c r="N34" s="830"/>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43"/>
    </row>
    <row r="35" spans="1:37" ht="13.5" customHeight="1" x14ac:dyDescent="0.15">
      <c r="B35" s="835"/>
      <c r="C35" s="807" t="s">
        <v>18</v>
      </c>
      <c r="D35" s="808"/>
      <c r="E35" s="808"/>
      <c r="F35" s="808"/>
      <c r="G35" s="808"/>
      <c r="H35" s="808"/>
      <c r="I35" s="808"/>
      <c r="J35" s="808"/>
      <c r="K35" s="808"/>
      <c r="L35" s="808"/>
      <c r="M35" s="797" t="s">
        <v>1163</v>
      </c>
      <c r="N35" s="797"/>
      <c r="O35" s="797"/>
      <c r="P35" s="797"/>
      <c r="Q35" s="797"/>
      <c r="R35" s="797"/>
      <c r="S35" s="797"/>
      <c r="T35" s="710" t="s">
        <v>1164</v>
      </c>
      <c r="U35" s="820"/>
      <c r="V35" s="820"/>
      <c r="W35" s="820"/>
      <c r="X35" s="710" t="s">
        <v>694</v>
      </c>
      <c r="Y35" s="797"/>
      <c r="Z35" s="797"/>
      <c r="AA35" s="797"/>
      <c r="AB35" s="797"/>
      <c r="AC35" s="797"/>
      <c r="AD35" s="797"/>
      <c r="AE35" s="797"/>
      <c r="AF35" s="797"/>
      <c r="AG35" s="797"/>
      <c r="AH35" s="797"/>
      <c r="AI35" s="797"/>
      <c r="AJ35" s="797"/>
      <c r="AK35" s="798"/>
    </row>
    <row r="36" spans="1:37" ht="14.25" customHeight="1" x14ac:dyDescent="0.15">
      <c r="B36" s="835"/>
      <c r="C36" s="818"/>
      <c r="D36" s="819"/>
      <c r="E36" s="819"/>
      <c r="F36" s="819"/>
      <c r="G36" s="819"/>
      <c r="H36" s="819"/>
      <c r="I36" s="819"/>
      <c r="J36" s="819"/>
      <c r="K36" s="819"/>
      <c r="L36" s="819"/>
      <c r="M36" s="799" t="s">
        <v>1165</v>
      </c>
      <c r="N36" s="799"/>
      <c r="O36" s="799"/>
      <c r="P36" s="799"/>
      <c r="Q36" s="598" t="s">
        <v>1166</v>
      </c>
      <c r="R36" s="799"/>
      <c r="S36" s="799"/>
      <c r="T36" s="799"/>
      <c r="U36" s="799"/>
      <c r="V36" s="799" t="s">
        <v>1167</v>
      </c>
      <c r="W36" s="799"/>
      <c r="X36" s="799"/>
      <c r="Y36" s="799"/>
      <c r="Z36" s="799"/>
      <c r="AA36" s="799"/>
      <c r="AB36" s="799"/>
      <c r="AC36" s="799"/>
      <c r="AD36" s="799"/>
      <c r="AE36" s="799"/>
      <c r="AF36" s="799"/>
      <c r="AG36" s="799"/>
      <c r="AH36" s="799"/>
      <c r="AI36" s="799"/>
      <c r="AJ36" s="799"/>
      <c r="AK36" s="800"/>
    </row>
    <row r="37" spans="1:37" x14ac:dyDescent="0.15">
      <c r="B37" s="836"/>
      <c r="C37" s="813"/>
      <c r="D37" s="814"/>
      <c r="E37" s="814"/>
      <c r="F37" s="814"/>
      <c r="G37" s="814"/>
      <c r="H37" s="814"/>
      <c r="I37" s="814"/>
      <c r="J37" s="814"/>
      <c r="K37" s="814"/>
      <c r="L37" s="814"/>
      <c r="M37" s="801"/>
      <c r="N37" s="801"/>
      <c r="O37" s="801"/>
      <c r="P37" s="801"/>
      <c r="Q37" s="801"/>
      <c r="R37" s="801"/>
      <c r="S37" s="801"/>
      <c r="T37" s="801"/>
      <c r="U37" s="801"/>
      <c r="V37" s="801"/>
      <c r="W37" s="801"/>
      <c r="X37" s="801"/>
      <c r="Y37" s="801"/>
      <c r="Z37" s="801"/>
      <c r="AA37" s="801"/>
      <c r="AB37" s="801"/>
      <c r="AC37" s="801"/>
      <c r="AD37" s="801"/>
      <c r="AE37" s="801"/>
      <c r="AF37" s="801"/>
      <c r="AG37" s="801"/>
      <c r="AH37" s="801"/>
      <c r="AI37" s="801"/>
      <c r="AJ37" s="801"/>
      <c r="AK37" s="802"/>
    </row>
    <row r="38" spans="1:37" ht="13.5" customHeight="1" x14ac:dyDescent="0.15">
      <c r="B38" s="844" t="s">
        <v>45</v>
      </c>
      <c r="C38" s="845" t="s">
        <v>81</v>
      </c>
      <c r="D38" s="846"/>
      <c r="E38" s="846"/>
      <c r="F38" s="846"/>
      <c r="G38" s="846"/>
      <c r="H38" s="846"/>
      <c r="I38" s="846"/>
      <c r="J38" s="846"/>
      <c r="K38" s="846"/>
      <c r="L38" s="846"/>
      <c r="M38" s="849" t="s">
        <v>19</v>
      </c>
      <c r="N38" s="828"/>
      <c r="O38" s="708" t="s">
        <v>1171</v>
      </c>
      <c r="P38" s="47"/>
      <c r="Q38" s="709"/>
      <c r="R38" s="792" t="s">
        <v>20</v>
      </c>
      <c r="S38" s="793"/>
      <c r="T38" s="793"/>
      <c r="U38" s="793"/>
      <c r="V38" s="793"/>
      <c r="W38" s="793"/>
      <c r="X38" s="793"/>
      <c r="Y38" s="793"/>
      <c r="Z38" s="794"/>
      <c r="AA38" s="855" t="s">
        <v>58</v>
      </c>
      <c r="AB38" s="856"/>
      <c r="AC38" s="856"/>
      <c r="AD38" s="857"/>
      <c r="AE38" s="831" t="s">
        <v>59</v>
      </c>
      <c r="AF38" s="832"/>
      <c r="AG38" s="858"/>
      <c r="AH38" s="858"/>
      <c r="AI38" s="859" t="s">
        <v>1172</v>
      </c>
      <c r="AJ38" s="860"/>
      <c r="AK38" s="861"/>
    </row>
    <row r="39" spans="1:37" ht="14.25" customHeight="1" x14ac:dyDescent="0.15">
      <c r="A39" s="427"/>
      <c r="B39" s="835"/>
      <c r="C39" s="847"/>
      <c r="D39" s="848"/>
      <c r="E39" s="848"/>
      <c r="F39" s="848"/>
      <c r="G39" s="848"/>
      <c r="H39" s="848"/>
      <c r="I39" s="848"/>
      <c r="J39" s="848"/>
      <c r="K39" s="848"/>
      <c r="L39" s="848"/>
      <c r="M39" s="850"/>
      <c r="N39" s="851"/>
      <c r="O39" s="54" t="s">
        <v>48</v>
      </c>
      <c r="P39" s="51"/>
      <c r="Q39" s="52"/>
      <c r="R39" s="852"/>
      <c r="S39" s="853"/>
      <c r="T39" s="853"/>
      <c r="U39" s="853"/>
      <c r="V39" s="853"/>
      <c r="W39" s="853"/>
      <c r="X39" s="853"/>
      <c r="Y39" s="853"/>
      <c r="Z39" s="854"/>
      <c r="AA39" s="55" t="s">
        <v>33</v>
      </c>
      <c r="AB39" s="14"/>
      <c r="AC39" s="14"/>
      <c r="AD39" s="14"/>
      <c r="AE39" s="862" t="s">
        <v>34</v>
      </c>
      <c r="AF39" s="863"/>
      <c r="AG39" s="863"/>
      <c r="AH39" s="863"/>
      <c r="AI39" s="862" t="s">
        <v>53</v>
      </c>
      <c r="AJ39" s="863"/>
      <c r="AK39" s="864"/>
    </row>
    <row r="40" spans="1:37" ht="14.25" customHeight="1" x14ac:dyDescent="0.15">
      <c r="B40" s="835"/>
      <c r="C40" s="805" t="s">
        <v>1173</v>
      </c>
      <c r="D40" s="68"/>
      <c r="E40" s="865" t="s">
        <v>766</v>
      </c>
      <c r="F40" s="865"/>
      <c r="G40" s="865"/>
      <c r="H40" s="865"/>
      <c r="I40" s="865"/>
      <c r="J40" s="865"/>
      <c r="K40" s="865"/>
      <c r="L40" s="865"/>
      <c r="M40" s="849"/>
      <c r="N40" s="866"/>
      <c r="O40" s="867"/>
      <c r="P40" s="868"/>
      <c r="Q40" s="869"/>
      <c r="R40" s="711" t="s">
        <v>782</v>
      </c>
      <c r="S40" s="870" t="s">
        <v>1174</v>
      </c>
      <c r="T40" s="870"/>
      <c r="U40" s="712" t="s">
        <v>782</v>
      </c>
      <c r="V40" s="870" t="s">
        <v>1175</v>
      </c>
      <c r="W40" s="870"/>
      <c r="X40" s="712" t="s">
        <v>782</v>
      </c>
      <c r="Y40" s="870" t="s">
        <v>1176</v>
      </c>
      <c r="Z40" s="871"/>
      <c r="AA40" s="872"/>
      <c r="AB40" s="873"/>
      <c r="AC40" s="873"/>
      <c r="AD40" s="874"/>
      <c r="AE40" s="872"/>
      <c r="AF40" s="873"/>
      <c r="AG40" s="873"/>
      <c r="AH40" s="874"/>
      <c r="AI40" s="711" t="s">
        <v>782</v>
      </c>
      <c r="AJ40" s="870" t="s">
        <v>1177</v>
      </c>
      <c r="AK40" s="871"/>
    </row>
    <row r="41" spans="1:37" ht="14.25" customHeight="1" x14ac:dyDescent="0.15">
      <c r="B41" s="835"/>
      <c r="C41" s="805"/>
      <c r="D41" s="68"/>
      <c r="E41" s="865" t="s">
        <v>768</v>
      </c>
      <c r="F41" s="875"/>
      <c r="G41" s="875"/>
      <c r="H41" s="875"/>
      <c r="I41" s="875"/>
      <c r="J41" s="875"/>
      <c r="K41" s="875"/>
      <c r="L41" s="875"/>
      <c r="M41" s="849"/>
      <c r="N41" s="866"/>
      <c r="O41" s="867"/>
      <c r="P41" s="868"/>
      <c r="Q41" s="869"/>
      <c r="R41" s="711" t="s">
        <v>782</v>
      </c>
      <c r="S41" s="870" t="s">
        <v>1174</v>
      </c>
      <c r="T41" s="870"/>
      <c r="U41" s="712" t="s">
        <v>782</v>
      </c>
      <c r="V41" s="870" t="s">
        <v>1175</v>
      </c>
      <c r="W41" s="870"/>
      <c r="X41" s="712" t="s">
        <v>782</v>
      </c>
      <c r="Y41" s="870" t="s">
        <v>1176</v>
      </c>
      <c r="Z41" s="871"/>
      <c r="AA41" s="872"/>
      <c r="AB41" s="873"/>
      <c r="AC41" s="873"/>
      <c r="AD41" s="874"/>
      <c r="AE41" s="872"/>
      <c r="AF41" s="873"/>
      <c r="AG41" s="873"/>
      <c r="AH41" s="874"/>
      <c r="AI41" s="711" t="s">
        <v>782</v>
      </c>
      <c r="AJ41" s="870" t="s">
        <v>1177</v>
      </c>
      <c r="AK41" s="871"/>
    </row>
    <row r="42" spans="1:37" ht="14.25" customHeight="1" x14ac:dyDescent="0.15">
      <c r="B42" s="835"/>
      <c r="C42" s="805"/>
      <c r="D42" s="68"/>
      <c r="E42" s="865" t="s">
        <v>1178</v>
      </c>
      <c r="F42" s="875"/>
      <c r="G42" s="875"/>
      <c r="H42" s="875"/>
      <c r="I42" s="875"/>
      <c r="J42" s="875"/>
      <c r="K42" s="875"/>
      <c r="L42" s="875"/>
      <c r="M42" s="849"/>
      <c r="N42" s="866"/>
      <c r="O42" s="867"/>
      <c r="P42" s="868"/>
      <c r="Q42" s="869"/>
      <c r="R42" s="711" t="s">
        <v>782</v>
      </c>
      <c r="S42" s="870" t="s">
        <v>1174</v>
      </c>
      <c r="T42" s="870"/>
      <c r="U42" s="712" t="s">
        <v>782</v>
      </c>
      <c r="V42" s="870" t="s">
        <v>1175</v>
      </c>
      <c r="W42" s="870"/>
      <c r="X42" s="712" t="s">
        <v>782</v>
      </c>
      <c r="Y42" s="870" t="s">
        <v>1176</v>
      </c>
      <c r="Z42" s="871"/>
      <c r="AA42" s="872"/>
      <c r="AB42" s="873"/>
      <c r="AC42" s="873"/>
      <c r="AD42" s="874"/>
      <c r="AE42" s="872"/>
      <c r="AF42" s="873"/>
      <c r="AG42" s="873"/>
      <c r="AH42" s="874"/>
      <c r="AI42" s="711" t="s">
        <v>782</v>
      </c>
      <c r="AJ42" s="870" t="s">
        <v>1177</v>
      </c>
      <c r="AK42" s="871"/>
    </row>
    <row r="43" spans="1:37" ht="14.25" customHeight="1" x14ac:dyDescent="0.15">
      <c r="B43" s="835"/>
      <c r="C43" s="805"/>
      <c r="D43" s="68"/>
      <c r="E43" s="865" t="s">
        <v>769</v>
      </c>
      <c r="F43" s="875"/>
      <c r="G43" s="875"/>
      <c r="H43" s="875"/>
      <c r="I43" s="875"/>
      <c r="J43" s="875"/>
      <c r="K43" s="875"/>
      <c r="L43" s="875"/>
      <c r="M43" s="849"/>
      <c r="N43" s="866"/>
      <c r="O43" s="867"/>
      <c r="P43" s="868"/>
      <c r="Q43" s="869"/>
      <c r="R43" s="711" t="s">
        <v>782</v>
      </c>
      <c r="S43" s="870" t="s">
        <v>1174</v>
      </c>
      <c r="T43" s="870"/>
      <c r="U43" s="712" t="s">
        <v>782</v>
      </c>
      <c r="V43" s="870" t="s">
        <v>1175</v>
      </c>
      <c r="W43" s="870"/>
      <c r="X43" s="712" t="s">
        <v>782</v>
      </c>
      <c r="Y43" s="870" t="s">
        <v>1176</v>
      </c>
      <c r="Z43" s="871"/>
      <c r="AA43" s="872"/>
      <c r="AB43" s="873"/>
      <c r="AC43" s="873"/>
      <c r="AD43" s="874"/>
      <c r="AE43" s="872"/>
      <c r="AF43" s="873"/>
      <c r="AG43" s="873"/>
      <c r="AH43" s="874"/>
      <c r="AI43" s="711" t="s">
        <v>782</v>
      </c>
      <c r="AJ43" s="870" t="s">
        <v>1177</v>
      </c>
      <c r="AK43" s="871"/>
    </row>
    <row r="44" spans="1:37" ht="14.25" customHeight="1" x14ac:dyDescent="0.15">
      <c r="B44" s="835"/>
      <c r="C44" s="805"/>
      <c r="D44" s="68"/>
      <c r="E44" s="865" t="s">
        <v>770</v>
      </c>
      <c r="F44" s="875"/>
      <c r="G44" s="875"/>
      <c r="H44" s="875"/>
      <c r="I44" s="875"/>
      <c r="J44" s="875"/>
      <c r="K44" s="875"/>
      <c r="L44" s="875"/>
      <c r="M44" s="849"/>
      <c r="N44" s="866"/>
      <c r="O44" s="867"/>
      <c r="P44" s="868"/>
      <c r="Q44" s="869"/>
      <c r="R44" s="711" t="s">
        <v>782</v>
      </c>
      <c r="S44" s="870" t="s">
        <v>1174</v>
      </c>
      <c r="T44" s="870"/>
      <c r="U44" s="712" t="s">
        <v>782</v>
      </c>
      <c r="V44" s="870" t="s">
        <v>1175</v>
      </c>
      <c r="W44" s="870"/>
      <c r="X44" s="712" t="s">
        <v>782</v>
      </c>
      <c r="Y44" s="870" t="s">
        <v>1176</v>
      </c>
      <c r="Z44" s="871"/>
      <c r="AA44" s="872"/>
      <c r="AB44" s="873"/>
      <c r="AC44" s="873"/>
      <c r="AD44" s="874"/>
      <c r="AE44" s="872"/>
      <c r="AF44" s="873"/>
      <c r="AG44" s="873"/>
      <c r="AH44" s="874"/>
      <c r="AI44" s="711" t="s">
        <v>782</v>
      </c>
      <c r="AJ44" s="870" t="s">
        <v>1177</v>
      </c>
      <c r="AK44" s="871"/>
    </row>
    <row r="45" spans="1:37" ht="14.25" customHeight="1" x14ac:dyDescent="0.15">
      <c r="B45" s="835"/>
      <c r="C45" s="805"/>
      <c r="D45" s="68"/>
      <c r="E45" s="876" t="s">
        <v>744</v>
      </c>
      <c r="F45" s="877"/>
      <c r="G45" s="877"/>
      <c r="H45" s="877"/>
      <c r="I45" s="877"/>
      <c r="J45" s="877"/>
      <c r="K45" s="877"/>
      <c r="L45" s="877"/>
      <c r="M45" s="849"/>
      <c r="N45" s="866"/>
      <c r="O45" s="867"/>
      <c r="P45" s="868"/>
      <c r="Q45" s="869"/>
      <c r="R45" s="711" t="s">
        <v>782</v>
      </c>
      <c r="S45" s="870" t="s">
        <v>1174</v>
      </c>
      <c r="T45" s="870"/>
      <c r="U45" s="712" t="s">
        <v>782</v>
      </c>
      <c r="V45" s="870" t="s">
        <v>1175</v>
      </c>
      <c r="W45" s="870"/>
      <c r="X45" s="712" t="s">
        <v>782</v>
      </c>
      <c r="Y45" s="870" t="s">
        <v>1176</v>
      </c>
      <c r="Z45" s="871"/>
      <c r="AA45" s="872"/>
      <c r="AB45" s="873"/>
      <c r="AC45" s="873"/>
      <c r="AD45" s="874"/>
      <c r="AE45" s="872"/>
      <c r="AF45" s="873"/>
      <c r="AG45" s="873"/>
      <c r="AH45" s="874"/>
      <c r="AI45" s="711" t="s">
        <v>782</v>
      </c>
      <c r="AJ45" s="870" t="s">
        <v>1177</v>
      </c>
      <c r="AK45" s="871"/>
    </row>
    <row r="46" spans="1:37" ht="14.25" customHeight="1" x14ac:dyDescent="0.15">
      <c r="B46" s="835"/>
      <c r="C46" s="805"/>
      <c r="D46" s="68"/>
      <c r="E46" s="878" t="s">
        <v>1179</v>
      </c>
      <c r="F46" s="880"/>
      <c r="G46" s="880"/>
      <c r="H46" s="880"/>
      <c r="I46" s="880"/>
      <c r="J46" s="880"/>
      <c r="K46" s="880"/>
      <c r="L46" s="880"/>
      <c r="M46" s="849"/>
      <c r="N46" s="866"/>
      <c r="O46" s="867"/>
      <c r="P46" s="868"/>
      <c r="Q46" s="869"/>
      <c r="R46" s="711" t="s">
        <v>782</v>
      </c>
      <c r="S46" s="870" t="s">
        <v>1174</v>
      </c>
      <c r="T46" s="870"/>
      <c r="U46" s="712" t="s">
        <v>782</v>
      </c>
      <c r="V46" s="870" t="s">
        <v>1175</v>
      </c>
      <c r="W46" s="870"/>
      <c r="X46" s="712" t="s">
        <v>782</v>
      </c>
      <c r="Y46" s="870" t="s">
        <v>1176</v>
      </c>
      <c r="Z46" s="871"/>
      <c r="AA46" s="872"/>
      <c r="AB46" s="873"/>
      <c r="AC46" s="873"/>
      <c r="AD46" s="874"/>
      <c r="AE46" s="872"/>
      <c r="AF46" s="873"/>
      <c r="AG46" s="873"/>
      <c r="AH46" s="874"/>
      <c r="AI46" s="711" t="s">
        <v>782</v>
      </c>
      <c r="AJ46" s="870" t="s">
        <v>1177</v>
      </c>
      <c r="AK46" s="871"/>
    </row>
    <row r="47" spans="1:37" ht="14.25" customHeight="1" x14ac:dyDescent="0.15">
      <c r="B47" s="835"/>
      <c r="C47" s="805"/>
      <c r="D47" s="69"/>
      <c r="E47" s="878" t="s">
        <v>1180</v>
      </c>
      <c r="F47" s="879"/>
      <c r="G47" s="879"/>
      <c r="H47" s="879"/>
      <c r="I47" s="879"/>
      <c r="J47" s="879"/>
      <c r="K47" s="879"/>
      <c r="L47" s="879"/>
      <c r="M47" s="849" t="s">
        <v>234</v>
      </c>
      <c r="N47" s="866"/>
      <c r="O47" s="867"/>
      <c r="P47" s="868"/>
      <c r="Q47" s="869"/>
      <c r="R47" s="711" t="s">
        <v>782</v>
      </c>
      <c r="S47" s="870" t="s">
        <v>1174</v>
      </c>
      <c r="T47" s="870"/>
      <c r="U47" s="712" t="s">
        <v>782</v>
      </c>
      <c r="V47" s="870" t="s">
        <v>1175</v>
      </c>
      <c r="W47" s="870"/>
      <c r="X47" s="712" t="s">
        <v>782</v>
      </c>
      <c r="Y47" s="870" t="s">
        <v>1176</v>
      </c>
      <c r="Z47" s="871"/>
      <c r="AA47" s="872"/>
      <c r="AB47" s="873"/>
      <c r="AC47" s="873"/>
      <c r="AD47" s="874"/>
      <c r="AE47" s="872"/>
      <c r="AF47" s="873"/>
      <c r="AG47" s="873"/>
      <c r="AH47" s="874"/>
      <c r="AI47" s="711" t="s">
        <v>782</v>
      </c>
      <c r="AJ47" s="870" t="s">
        <v>1177</v>
      </c>
      <c r="AK47" s="871"/>
    </row>
    <row r="48" spans="1:37" ht="14.25" customHeight="1" x14ac:dyDescent="0.15">
      <c r="B48" s="835"/>
      <c r="C48" s="805"/>
      <c r="D48" s="69"/>
      <c r="E48" s="881" t="s">
        <v>773</v>
      </c>
      <c r="F48" s="882"/>
      <c r="G48" s="882"/>
      <c r="H48" s="882"/>
      <c r="I48" s="882"/>
      <c r="J48" s="882"/>
      <c r="K48" s="882"/>
      <c r="L48" s="882"/>
      <c r="M48" s="849"/>
      <c r="N48" s="866"/>
      <c r="O48" s="867"/>
      <c r="P48" s="868"/>
      <c r="Q48" s="869"/>
      <c r="R48" s="711" t="s">
        <v>782</v>
      </c>
      <c r="S48" s="870" t="s">
        <v>1174</v>
      </c>
      <c r="T48" s="870"/>
      <c r="U48" s="712" t="s">
        <v>782</v>
      </c>
      <c r="V48" s="870" t="s">
        <v>1175</v>
      </c>
      <c r="W48" s="870"/>
      <c r="X48" s="712" t="s">
        <v>782</v>
      </c>
      <c r="Y48" s="870" t="s">
        <v>1176</v>
      </c>
      <c r="Z48" s="871"/>
      <c r="AA48" s="872"/>
      <c r="AB48" s="873"/>
      <c r="AC48" s="873"/>
      <c r="AD48" s="874"/>
      <c r="AE48" s="872"/>
      <c r="AF48" s="873"/>
      <c r="AG48" s="873"/>
      <c r="AH48" s="874"/>
      <c r="AI48" s="711" t="s">
        <v>782</v>
      </c>
      <c r="AJ48" s="870" t="s">
        <v>1177</v>
      </c>
      <c r="AK48" s="871"/>
    </row>
    <row r="49" spans="2:37" ht="14.25" customHeight="1" thickBot="1" x14ac:dyDescent="0.2">
      <c r="B49" s="835"/>
      <c r="C49" s="805"/>
      <c r="D49" s="69"/>
      <c r="E49" s="883" t="s">
        <v>774</v>
      </c>
      <c r="F49" s="884"/>
      <c r="G49" s="884"/>
      <c r="H49" s="884"/>
      <c r="I49" s="884"/>
      <c r="J49" s="884"/>
      <c r="K49" s="884"/>
      <c r="L49" s="884"/>
      <c r="M49" s="849"/>
      <c r="N49" s="866"/>
      <c r="O49" s="867"/>
      <c r="P49" s="868"/>
      <c r="Q49" s="869"/>
      <c r="R49" s="711" t="s">
        <v>782</v>
      </c>
      <c r="S49" s="870" t="s">
        <v>1174</v>
      </c>
      <c r="T49" s="870"/>
      <c r="U49" s="712" t="s">
        <v>782</v>
      </c>
      <c r="V49" s="870" t="s">
        <v>1175</v>
      </c>
      <c r="W49" s="870"/>
      <c r="X49" s="712" t="s">
        <v>782</v>
      </c>
      <c r="Y49" s="870" t="s">
        <v>1176</v>
      </c>
      <c r="Z49" s="871"/>
      <c r="AA49" s="872"/>
      <c r="AB49" s="873"/>
      <c r="AC49" s="873"/>
      <c r="AD49" s="874"/>
      <c r="AE49" s="872"/>
      <c r="AF49" s="873"/>
      <c r="AG49" s="873"/>
      <c r="AH49" s="874"/>
      <c r="AI49" s="711" t="s">
        <v>782</v>
      </c>
      <c r="AJ49" s="870" t="s">
        <v>1177</v>
      </c>
      <c r="AK49" s="871"/>
    </row>
    <row r="50" spans="2:37" ht="14.25" customHeight="1" thickTop="1" x14ac:dyDescent="0.15">
      <c r="B50" s="835"/>
      <c r="C50" s="805"/>
      <c r="D50" s="71"/>
      <c r="E50" s="885" t="s">
        <v>1181</v>
      </c>
      <c r="F50" s="885"/>
      <c r="G50" s="885"/>
      <c r="H50" s="885"/>
      <c r="I50" s="885"/>
      <c r="J50" s="885"/>
      <c r="K50" s="885"/>
      <c r="L50" s="885"/>
      <c r="M50" s="849"/>
      <c r="N50" s="866"/>
      <c r="O50" s="867"/>
      <c r="P50" s="868"/>
      <c r="Q50" s="869"/>
      <c r="R50" s="711" t="s">
        <v>782</v>
      </c>
      <c r="S50" s="870" t="s">
        <v>1174</v>
      </c>
      <c r="T50" s="870"/>
      <c r="U50" s="712" t="s">
        <v>782</v>
      </c>
      <c r="V50" s="870" t="s">
        <v>1175</v>
      </c>
      <c r="W50" s="870"/>
      <c r="X50" s="712" t="s">
        <v>782</v>
      </c>
      <c r="Y50" s="870" t="s">
        <v>1176</v>
      </c>
      <c r="Z50" s="871"/>
      <c r="AA50" s="872"/>
      <c r="AB50" s="873"/>
      <c r="AC50" s="873"/>
      <c r="AD50" s="874"/>
      <c r="AE50" s="872"/>
      <c r="AF50" s="873"/>
      <c r="AG50" s="873"/>
      <c r="AH50" s="874"/>
      <c r="AI50" s="711" t="s">
        <v>782</v>
      </c>
      <c r="AJ50" s="870" t="s">
        <v>1177</v>
      </c>
      <c r="AK50" s="871"/>
    </row>
    <row r="51" spans="2:37" ht="14.25" customHeight="1" x14ac:dyDescent="0.15">
      <c r="B51" s="835"/>
      <c r="C51" s="805"/>
      <c r="D51" s="68"/>
      <c r="E51" s="876" t="s">
        <v>1182</v>
      </c>
      <c r="F51" s="877"/>
      <c r="G51" s="877"/>
      <c r="H51" s="877"/>
      <c r="I51" s="877"/>
      <c r="J51" s="877"/>
      <c r="K51" s="877"/>
      <c r="L51" s="877"/>
      <c r="M51" s="849"/>
      <c r="N51" s="866"/>
      <c r="O51" s="867"/>
      <c r="P51" s="868"/>
      <c r="Q51" s="869"/>
      <c r="R51" s="711" t="s">
        <v>782</v>
      </c>
      <c r="S51" s="870" t="s">
        <v>1174</v>
      </c>
      <c r="T51" s="870"/>
      <c r="U51" s="712" t="s">
        <v>782</v>
      </c>
      <c r="V51" s="870" t="s">
        <v>1175</v>
      </c>
      <c r="W51" s="870"/>
      <c r="X51" s="712" t="s">
        <v>782</v>
      </c>
      <c r="Y51" s="870" t="s">
        <v>1176</v>
      </c>
      <c r="Z51" s="871"/>
      <c r="AA51" s="872"/>
      <c r="AB51" s="873"/>
      <c r="AC51" s="873"/>
      <c r="AD51" s="874"/>
      <c r="AE51" s="872"/>
      <c r="AF51" s="873"/>
      <c r="AG51" s="873"/>
      <c r="AH51" s="874"/>
      <c r="AI51" s="711" t="s">
        <v>782</v>
      </c>
      <c r="AJ51" s="870" t="s">
        <v>1177</v>
      </c>
      <c r="AK51" s="871"/>
    </row>
    <row r="52" spans="2:37" ht="14.25" customHeight="1" x14ac:dyDescent="0.15">
      <c r="B52" s="835"/>
      <c r="C52" s="806"/>
      <c r="D52" s="68"/>
      <c r="E52" s="876" t="s">
        <v>1183</v>
      </c>
      <c r="F52" s="877"/>
      <c r="G52" s="877"/>
      <c r="H52" s="877"/>
      <c r="I52" s="877"/>
      <c r="J52" s="877"/>
      <c r="K52" s="877"/>
      <c r="L52" s="877"/>
      <c r="M52" s="849"/>
      <c r="N52" s="866"/>
      <c r="O52" s="867"/>
      <c r="P52" s="868"/>
      <c r="Q52" s="869"/>
      <c r="R52" s="711" t="s">
        <v>782</v>
      </c>
      <c r="S52" s="870" t="s">
        <v>1174</v>
      </c>
      <c r="T52" s="870"/>
      <c r="U52" s="712" t="s">
        <v>782</v>
      </c>
      <c r="V52" s="870" t="s">
        <v>1175</v>
      </c>
      <c r="W52" s="870"/>
      <c r="X52" s="712" t="s">
        <v>782</v>
      </c>
      <c r="Y52" s="870" t="s">
        <v>1176</v>
      </c>
      <c r="Z52" s="871"/>
      <c r="AA52" s="872"/>
      <c r="AB52" s="873"/>
      <c r="AC52" s="873"/>
      <c r="AD52" s="874"/>
      <c r="AE52" s="872"/>
      <c r="AF52" s="873"/>
      <c r="AG52" s="873"/>
      <c r="AH52" s="874"/>
      <c r="AI52" s="711" t="s">
        <v>782</v>
      </c>
      <c r="AJ52" s="870" t="s">
        <v>1177</v>
      </c>
      <c r="AK52" s="871"/>
    </row>
    <row r="53" spans="2:37" ht="14.25" customHeight="1" x14ac:dyDescent="0.15">
      <c r="B53" s="713"/>
      <c r="C53" s="829" t="s">
        <v>1184</v>
      </c>
      <c r="D53" s="830"/>
      <c r="E53" s="830"/>
      <c r="F53" s="830"/>
      <c r="G53" s="830"/>
      <c r="H53" s="830"/>
      <c r="I53" s="830"/>
      <c r="J53" s="830"/>
      <c r="K53" s="830"/>
      <c r="L53" s="830"/>
      <c r="M53" s="849"/>
      <c r="N53" s="866"/>
      <c r="O53" s="867"/>
      <c r="P53" s="868"/>
      <c r="Q53" s="869"/>
      <c r="R53" s="711" t="s">
        <v>782</v>
      </c>
      <c r="S53" s="870" t="s">
        <v>1174</v>
      </c>
      <c r="T53" s="870"/>
      <c r="U53" s="712" t="s">
        <v>782</v>
      </c>
      <c r="V53" s="870" t="s">
        <v>1175</v>
      </c>
      <c r="W53" s="870"/>
      <c r="X53" s="712" t="s">
        <v>782</v>
      </c>
      <c r="Y53" s="870" t="s">
        <v>1176</v>
      </c>
      <c r="Z53" s="871"/>
      <c r="AA53" s="872"/>
      <c r="AB53" s="873"/>
      <c r="AC53" s="873"/>
      <c r="AD53" s="874"/>
      <c r="AE53" s="872"/>
      <c r="AF53" s="873"/>
      <c r="AG53" s="873"/>
      <c r="AH53" s="874"/>
      <c r="AI53" s="886"/>
      <c r="AJ53" s="887"/>
      <c r="AK53" s="888"/>
    </row>
    <row r="54" spans="2:37" ht="14.25" customHeight="1" x14ac:dyDescent="0.15">
      <c r="B54" s="713"/>
      <c r="C54" s="829" t="s">
        <v>1185</v>
      </c>
      <c r="D54" s="830"/>
      <c r="E54" s="830"/>
      <c r="F54" s="830"/>
      <c r="G54" s="830"/>
      <c r="H54" s="830"/>
      <c r="I54" s="830"/>
      <c r="J54" s="830"/>
      <c r="K54" s="830"/>
      <c r="L54" s="830"/>
      <c r="M54" s="849"/>
      <c r="N54" s="866"/>
      <c r="O54" s="867"/>
      <c r="P54" s="868"/>
      <c r="Q54" s="869"/>
      <c r="R54" s="711" t="s">
        <v>782</v>
      </c>
      <c r="S54" s="870" t="s">
        <v>1174</v>
      </c>
      <c r="T54" s="870"/>
      <c r="U54" s="712" t="s">
        <v>782</v>
      </c>
      <c r="V54" s="870" t="s">
        <v>1175</v>
      </c>
      <c r="W54" s="870"/>
      <c r="X54" s="712" t="s">
        <v>782</v>
      </c>
      <c r="Y54" s="870" t="s">
        <v>1176</v>
      </c>
      <c r="Z54" s="871"/>
      <c r="AA54" s="872"/>
      <c r="AB54" s="873"/>
      <c r="AC54" s="873"/>
      <c r="AD54" s="874"/>
      <c r="AE54" s="872"/>
      <c r="AF54" s="873"/>
      <c r="AG54" s="873"/>
      <c r="AH54" s="874"/>
      <c r="AI54" s="886"/>
      <c r="AJ54" s="887"/>
      <c r="AK54" s="888"/>
    </row>
    <row r="55" spans="2:37" ht="14.25" customHeight="1" x14ac:dyDescent="0.15">
      <c r="B55" s="889" t="s">
        <v>1186</v>
      </c>
      <c r="C55" s="878"/>
      <c r="D55" s="878"/>
      <c r="E55" s="878"/>
      <c r="F55" s="878"/>
      <c r="G55" s="878"/>
      <c r="H55" s="878"/>
      <c r="I55" s="878"/>
      <c r="J55" s="878"/>
      <c r="K55" s="890"/>
      <c r="L55" s="61"/>
      <c r="M55" s="714"/>
      <c r="N55" s="714"/>
      <c r="O55" s="714"/>
      <c r="P55" s="714"/>
      <c r="Q55" s="714"/>
      <c r="R55" s="715"/>
      <c r="S55" s="715"/>
      <c r="T55" s="715"/>
      <c r="U55" s="716"/>
      <c r="V55" s="301"/>
      <c r="W55" s="1"/>
      <c r="X55" s="1"/>
      <c r="Y55" s="1"/>
      <c r="Z55" s="1"/>
      <c r="AA55" s="1"/>
      <c r="AB55" s="717"/>
      <c r="AC55" s="717"/>
      <c r="AD55" s="717"/>
      <c r="AJ55" s="14"/>
      <c r="AK55" s="17"/>
    </row>
    <row r="56" spans="2:37" ht="14.25" customHeight="1" x14ac:dyDescent="0.15">
      <c r="B56" s="891" t="s">
        <v>1187</v>
      </c>
      <c r="C56" s="891"/>
      <c r="D56" s="891"/>
      <c r="E56" s="891"/>
      <c r="F56" s="891"/>
      <c r="G56" s="891"/>
      <c r="H56" s="891"/>
      <c r="I56" s="891"/>
      <c r="J56" s="891"/>
      <c r="K56" s="892"/>
      <c r="L56" s="893"/>
      <c r="M56" s="894"/>
      <c r="N56" s="894"/>
      <c r="O56" s="894"/>
      <c r="P56" s="894"/>
      <c r="Q56" s="894"/>
      <c r="R56" s="894"/>
      <c r="S56" s="894"/>
      <c r="T56" s="894"/>
      <c r="U56" s="894"/>
      <c r="V56" s="894"/>
      <c r="W56" s="894"/>
      <c r="X56" s="894"/>
      <c r="Y56" s="894"/>
      <c r="Z56" s="894"/>
      <c r="AA56" s="894"/>
      <c r="AB56" s="894"/>
      <c r="AC56" s="894"/>
      <c r="AD56" s="894"/>
      <c r="AE56" s="894"/>
      <c r="AF56" s="894"/>
      <c r="AG56" s="894"/>
      <c r="AH56" s="894"/>
      <c r="AI56" s="894"/>
      <c r="AJ56" s="894"/>
      <c r="AK56" s="895"/>
    </row>
    <row r="57" spans="2:37" ht="14.25" customHeight="1" x14ac:dyDescent="0.15">
      <c r="B57" s="896" t="s">
        <v>21</v>
      </c>
      <c r="C57" s="896"/>
      <c r="D57" s="896"/>
      <c r="E57" s="896"/>
      <c r="F57" s="896"/>
      <c r="G57" s="896"/>
      <c r="H57" s="896"/>
      <c r="I57" s="896"/>
      <c r="J57" s="896"/>
      <c r="K57" s="896"/>
      <c r="L57" s="718"/>
      <c r="M57" s="714"/>
      <c r="N57" s="714"/>
      <c r="O57" s="714"/>
      <c r="P57" s="714"/>
      <c r="Q57" s="714"/>
      <c r="R57" s="715"/>
      <c r="S57" s="715"/>
      <c r="T57" s="715"/>
      <c r="U57" s="716"/>
      <c r="V57" s="301" t="s">
        <v>1</v>
      </c>
      <c r="W57" s="1"/>
      <c r="X57" s="1"/>
      <c r="Y57" s="1"/>
      <c r="Z57" s="1"/>
      <c r="AA57" s="1"/>
      <c r="AB57" s="717"/>
      <c r="AC57" s="717"/>
      <c r="AD57" s="717"/>
      <c r="AJ57" s="14"/>
      <c r="AK57" s="17"/>
    </row>
    <row r="58" spans="2:37" ht="14.25" customHeight="1" x14ac:dyDescent="0.15">
      <c r="B58" s="889" t="s">
        <v>51</v>
      </c>
      <c r="C58" s="878"/>
      <c r="D58" s="878"/>
      <c r="E58" s="878"/>
      <c r="F58" s="878"/>
      <c r="G58" s="878"/>
      <c r="H58" s="878"/>
      <c r="I58" s="878"/>
      <c r="J58" s="878"/>
      <c r="K58" s="878"/>
      <c r="L58" s="821"/>
      <c r="M58" s="822"/>
      <c r="N58" s="822"/>
      <c r="O58" s="822"/>
      <c r="P58" s="822"/>
      <c r="Q58" s="822"/>
      <c r="R58" s="822"/>
      <c r="S58" s="822"/>
      <c r="T58" s="822"/>
      <c r="U58" s="822"/>
      <c r="V58" s="822"/>
      <c r="W58" s="822"/>
      <c r="X58" s="822"/>
      <c r="Y58" s="822"/>
      <c r="Z58" s="822"/>
      <c r="AA58" s="822"/>
      <c r="AB58" s="822"/>
      <c r="AC58" s="822"/>
      <c r="AD58" s="822"/>
      <c r="AE58" s="822"/>
      <c r="AF58" s="822"/>
      <c r="AG58" s="822"/>
      <c r="AH58" s="822"/>
      <c r="AI58" s="822"/>
      <c r="AJ58" s="822"/>
      <c r="AK58" s="898"/>
    </row>
    <row r="59" spans="2:37" ht="14.25" customHeight="1" x14ac:dyDescent="0.15">
      <c r="B59" s="855" t="s">
        <v>42</v>
      </c>
      <c r="C59" s="856"/>
      <c r="D59" s="856"/>
      <c r="E59" s="856"/>
      <c r="F59" s="856"/>
      <c r="G59" s="856"/>
      <c r="H59" s="856"/>
      <c r="I59" s="856"/>
      <c r="J59" s="856"/>
      <c r="K59" s="856"/>
      <c r="L59" s="899"/>
      <c r="M59" s="899"/>
      <c r="N59" s="899"/>
      <c r="O59" s="719"/>
      <c r="P59" s="720"/>
      <c r="Q59" s="721"/>
      <c r="R59" s="721"/>
      <c r="S59" s="721"/>
      <c r="T59" s="721"/>
      <c r="U59" s="715"/>
      <c r="V59" s="301"/>
      <c r="W59" s="1"/>
      <c r="X59" s="1"/>
      <c r="Y59" s="1"/>
      <c r="Z59" s="1"/>
      <c r="AA59" s="1"/>
      <c r="AB59" s="717"/>
      <c r="AC59" s="717"/>
      <c r="AD59" s="717"/>
      <c r="AJ59" s="14"/>
      <c r="AK59" s="17"/>
    </row>
    <row r="60" spans="2:37" ht="14.25" customHeight="1" x14ac:dyDescent="0.15">
      <c r="B60" s="804" t="s">
        <v>22</v>
      </c>
      <c r="C60" s="826" t="s">
        <v>82</v>
      </c>
      <c r="D60" s="827"/>
      <c r="E60" s="827"/>
      <c r="F60" s="827"/>
      <c r="G60" s="827"/>
      <c r="H60" s="827"/>
      <c r="I60" s="827"/>
      <c r="J60" s="827"/>
      <c r="K60" s="827"/>
      <c r="L60" s="827"/>
      <c r="M60" s="827"/>
      <c r="N60" s="827"/>
      <c r="O60" s="827"/>
      <c r="P60" s="827"/>
      <c r="Q60" s="827"/>
      <c r="R60" s="827"/>
      <c r="S60" s="827"/>
      <c r="T60" s="827"/>
      <c r="U60" s="826" t="s">
        <v>35</v>
      </c>
      <c r="V60" s="827"/>
      <c r="W60" s="827"/>
      <c r="X60" s="827"/>
      <c r="Y60" s="827"/>
      <c r="Z60" s="827"/>
      <c r="AA60" s="827"/>
      <c r="AB60" s="827"/>
      <c r="AC60" s="827"/>
      <c r="AD60" s="827"/>
      <c r="AE60" s="827"/>
      <c r="AF60" s="827"/>
      <c r="AG60" s="827"/>
      <c r="AH60" s="827"/>
      <c r="AI60" s="827"/>
      <c r="AJ60" s="827"/>
      <c r="AK60" s="828"/>
    </row>
    <row r="61" spans="2:37" x14ac:dyDescent="0.15">
      <c r="B61" s="805"/>
      <c r="C61" s="847"/>
      <c r="D61" s="900"/>
      <c r="E61" s="900"/>
      <c r="F61" s="900"/>
      <c r="G61" s="900"/>
      <c r="H61" s="900"/>
      <c r="I61" s="900"/>
      <c r="J61" s="900"/>
      <c r="K61" s="900"/>
      <c r="L61" s="900"/>
      <c r="M61" s="900"/>
      <c r="N61" s="900"/>
      <c r="O61" s="900"/>
      <c r="P61" s="900"/>
      <c r="Q61" s="900"/>
      <c r="R61" s="900"/>
      <c r="S61" s="900"/>
      <c r="T61" s="900"/>
      <c r="U61" s="847"/>
      <c r="V61" s="900"/>
      <c r="W61" s="900"/>
      <c r="X61" s="900"/>
      <c r="Y61" s="900"/>
      <c r="Z61" s="900"/>
      <c r="AA61" s="900"/>
      <c r="AB61" s="900"/>
      <c r="AC61" s="900"/>
      <c r="AD61" s="900"/>
      <c r="AE61" s="900"/>
      <c r="AF61" s="900"/>
      <c r="AG61" s="900"/>
      <c r="AH61" s="900"/>
      <c r="AI61" s="900"/>
      <c r="AJ61" s="900"/>
      <c r="AK61" s="904"/>
    </row>
    <row r="62" spans="2:37" x14ac:dyDescent="0.15">
      <c r="B62" s="805"/>
      <c r="C62" s="901"/>
      <c r="D62" s="848"/>
      <c r="E62" s="848"/>
      <c r="F62" s="848"/>
      <c r="G62" s="848"/>
      <c r="H62" s="848"/>
      <c r="I62" s="848"/>
      <c r="J62" s="848"/>
      <c r="K62" s="848"/>
      <c r="L62" s="848"/>
      <c r="M62" s="848"/>
      <c r="N62" s="848"/>
      <c r="O62" s="848"/>
      <c r="P62" s="848"/>
      <c r="Q62" s="848"/>
      <c r="R62" s="848"/>
      <c r="S62" s="848"/>
      <c r="T62" s="848"/>
      <c r="U62" s="901"/>
      <c r="V62" s="848"/>
      <c r="W62" s="848"/>
      <c r="X62" s="848"/>
      <c r="Y62" s="848"/>
      <c r="Z62" s="848"/>
      <c r="AA62" s="848"/>
      <c r="AB62" s="848"/>
      <c r="AC62" s="848"/>
      <c r="AD62" s="848"/>
      <c r="AE62" s="848"/>
      <c r="AF62" s="848"/>
      <c r="AG62" s="848"/>
      <c r="AH62" s="848"/>
      <c r="AI62" s="848"/>
      <c r="AJ62" s="848"/>
      <c r="AK62" s="905"/>
    </row>
    <row r="63" spans="2:37" x14ac:dyDescent="0.15">
      <c r="B63" s="805"/>
      <c r="C63" s="901"/>
      <c r="D63" s="848"/>
      <c r="E63" s="848"/>
      <c r="F63" s="848"/>
      <c r="G63" s="848"/>
      <c r="H63" s="848"/>
      <c r="I63" s="848"/>
      <c r="J63" s="848"/>
      <c r="K63" s="848"/>
      <c r="L63" s="848"/>
      <c r="M63" s="848"/>
      <c r="N63" s="848"/>
      <c r="O63" s="848"/>
      <c r="P63" s="848"/>
      <c r="Q63" s="848"/>
      <c r="R63" s="848"/>
      <c r="S63" s="848"/>
      <c r="T63" s="848"/>
      <c r="U63" s="901"/>
      <c r="V63" s="848"/>
      <c r="W63" s="848"/>
      <c r="X63" s="848"/>
      <c r="Y63" s="848"/>
      <c r="Z63" s="848"/>
      <c r="AA63" s="848"/>
      <c r="AB63" s="848"/>
      <c r="AC63" s="848"/>
      <c r="AD63" s="848"/>
      <c r="AE63" s="848"/>
      <c r="AF63" s="848"/>
      <c r="AG63" s="848"/>
      <c r="AH63" s="848"/>
      <c r="AI63" s="848"/>
      <c r="AJ63" s="848"/>
      <c r="AK63" s="905"/>
    </row>
    <row r="64" spans="2:37" x14ac:dyDescent="0.15">
      <c r="B64" s="806"/>
      <c r="C64" s="902"/>
      <c r="D64" s="903"/>
      <c r="E64" s="903"/>
      <c r="F64" s="903"/>
      <c r="G64" s="903"/>
      <c r="H64" s="903"/>
      <c r="I64" s="903"/>
      <c r="J64" s="903"/>
      <c r="K64" s="903"/>
      <c r="L64" s="903"/>
      <c r="M64" s="903"/>
      <c r="N64" s="903"/>
      <c r="O64" s="903"/>
      <c r="P64" s="903"/>
      <c r="Q64" s="903"/>
      <c r="R64" s="903"/>
      <c r="S64" s="903"/>
      <c r="T64" s="903"/>
      <c r="U64" s="902"/>
      <c r="V64" s="903"/>
      <c r="W64" s="903"/>
      <c r="X64" s="903"/>
      <c r="Y64" s="903"/>
      <c r="Z64" s="903"/>
      <c r="AA64" s="903"/>
      <c r="AB64" s="903"/>
      <c r="AC64" s="903"/>
      <c r="AD64" s="903"/>
      <c r="AE64" s="903"/>
      <c r="AF64" s="903"/>
      <c r="AG64" s="903"/>
      <c r="AH64" s="903"/>
      <c r="AI64" s="903"/>
      <c r="AJ64" s="903"/>
      <c r="AK64" s="906"/>
    </row>
    <row r="65" spans="2:37" ht="14.25" customHeight="1" x14ac:dyDescent="0.15">
      <c r="B65" s="789" t="s">
        <v>23</v>
      </c>
      <c r="C65" s="790"/>
      <c r="D65" s="790"/>
      <c r="E65" s="790"/>
      <c r="F65" s="791"/>
      <c r="G65" s="896" t="s">
        <v>24</v>
      </c>
      <c r="H65" s="896"/>
      <c r="I65" s="896"/>
      <c r="J65" s="896"/>
      <c r="K65" s="896"/>
      <c r="L65" s="896"/>
      <c r="M65" s="896"/>
      <c r="N65" s="896"/>
      <c r="O65" s="896"/>
      <c r="P65" s="896"/>
      <c r="Q65" s="896"/>
      <c r="R65" s="896"/>
      <c r="S65" s="896"/>
      <c r="T65" s="896"/>
      <c r="U65" s="897"/>
      <c r="V65" s="897"/>
      <c r="W65" s="897"/>
      <c r="X65" s="897"/>
      <c r="Y65" s="897"/>
      <c r="Z65" s="897"/>
      <c r="AA65" s="897"/>
      <c r="AB65" s="897"/>
      <c r="AC65" s="897"/>
      <c r="AD65" s="897"/>
      <c r="AE65" s="897"/>
      <c r="AF65" s="897"/>
      <c r="AG65" s="897"/>
      <c r="AH65" s="897"/>
      <c r="AI65" s="897"/>
      <c r="AJ65" s="897"/>
      <c r="AK65" s="897"/>
    </row>
    <row r="67" spans="2:37" x14ac:dyDescent="0.15">
      <c r="B67" s="14" t="s">
        <v>54</v>
      </c>
    </row>
    <row r="68" spans="2:37" x14ac:dyDescent="0.15">
      <c r="B68" s="14" t="s">
        <v>102</v>
      </c>
    </row>
    <row r="69" spans="2:37" x14ac:dyDescent="0.15">
      <c r="B69" s="14" t="s">
        <v>103</v>
      </c>
    </row>
    <row r="70" spans="2:37" x14ac:dyDescent="0.15">
      <c r="B70" s="14" t="s">
        <v>1188</v>
      </c>
    </row>
    <row r="71" spans="2:37" x14ac:dyDescent="0.15">
      <c r="B71" s="14" t="s">
        <v>61</v>
      </c>
    </row>
    <row r="72" spans="2:37" x14ac:dyDescent="0.15">
      <c r="B72" s="14" t="s">
        <v>1189</v>
      </c>
    </row>
    <row r="73" spans="2:37" x14ac:dyDescent="0.15">
      <c r="B73" s="14" t="s">
        <v>1190</v>
      </c>
    </row>
    <row r="74" spans="2:37" x14ac:dyDescent="0.15">
      <c r="B74" s="14"/>
      <c r="E74" s="3" t="s">
        <v>1191</v>
      </c>
    </row>
    <row r="75" spans="2:37" x14ac:dyDescent="0.15">
      <c r="B75" s="14" t="s">
        <v>1192</v>
      </c>
    </row>
    <row r="76" spans="2:37" x14ac:dyDescent="0.15">
      <c r="B76" s="14" t="s">
        <v>1193</v>
      </c>
    </row>
    <row r="77" spans="2:37" x14ac:dyDescent="0.15">
      <c r="E77" s="14" t="s">
        <v>1194</v>
      </c>
    </row>
    <row r="88" spans="2:2" ht="12.75" customHeight="1" x14ac:dyDescent="0.15">
      <c r="B88" s="46"/>
    </row>
    <row r="89" spans="2:2" ht="12.75" customHeight="1" x14ac:dyDescent="0.15">
      <c r="B89" s="46" t="s">
        <v>37</v>
      </c>
    </row>
    <row r="90" spans="2:2" ht="12.75" customHeight="1" x14ac:dyDescent="0.15">
      <c r="B90" s="46" t="s">
        <v>25</v>
      </c>
    </row>
    <row r="91" spans="2:2" ht="12.75" customHeight="1" x14ac:dyDescent="0.15">
      <c r="B91" s="46" t="s">
        <v>28</v>
      </c>
    </row>
    <row r="92" spans="2:2" ht="12.75" customHeight="1" x14ac:dyDescent="0.15">
      <c r="B92" s="46" t="s">
        <v>38</v>
      </c>
    </row>
    <row r="93" spans="2:2" ht="12.75" customHeight="1" x14ac:dyDescent="0.15">
      <c r="B93" s="46" t="s">
        <v>29</v>
      </c>
    </row>
    <row r="94" spans="2:2" ht="12.75" customHeight="1" x14ac:dyDescent="0.15">
      <c r="B94" s="46" t="s">
        <v>39</v>
      </c>
    </row>
    <row r="95" spans="2:2" ht="12.75" customHeight="1" x14ac:dyDescent="0.15">
      <c r="B95" s="46" t="s">
        <v>40</v>
      </c>
    </row>
    <row r="96" spans="2:2" ht="12.75" customHeight="1" x14ac:dyDescent="0.15">
      <c r="B96" s="46"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429"/>
    </row>
    <row r="231" spans="1:1" x14ac:dyDescent="0.15">
      <c r="A231" s="429"/>
    </row>
    <row r="280" spans="1:1" x14ac:dyDescent="0.15">
      <c r="A280" s="429"/>
    </row>
    <row r="307" spans="1:1" x14ac:dyDescent="0.15">
      <c r="A307" s="59"/>
    </row>
    <row r="357" spans="1:1" x14ac:dyDescent="0.15">
      <c r="A357" s="429"/>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429"/>
    </row>
    <row r="599" spans="1:1" x14ac:dyDescent="0.15">
      <c r="A599" s="429"/>
    </row>
    <row r="643" spans="1:1" x14ac:dyDescent="0.15">
      <c r="A643" s="429"/>
    </row>
    <row r="679" spans="1:1" x14ac:dyDescent="0.15">
      <c r="A679" s="59"/>
    </row>
    <row r="718" spans="1:1" x14ac:dyDescent="0.15">
      <c r="A718" s="429"/>
    </row>
    <row r="747" spans="1:1" x14ac:dyDescent="0.15">
      <c r="A747" s="429"/>
    </row>
    <row r="786" spans="1:1" x14ac:dyDescent="0.15">
      <c r="A786" s="429"/>
    </row>
    <row r="825" spans="1:1" x14ac:dyDescent="0.15">
      <c r="A825" s="429"/>
    </row>
    <row r="853" spans="1:1" x14ac:dyDescent="0.15">
      <c r="A853" s="429"/>
    </row>
    <row r="893" spans="1:1" x14ac:dyDescent="0.15">
      <c r="A893" s="429"/>
    </row>
    <row r="933" spans="1:1" x14ac:dyDescent="0.15">
      <c r="A933" s="429"/>
    </row>
    <row r="962" spans="1:1" x14ac:dyDescent="0.15">
      <c r="A962" s="429"/>
    </row>
  </sheetData>
  <mergeCells count="252">
    <mergeCell ref="B65:F65"/>
    <mergeCell ref="G65:AK65"/>
    <mergeCell ref="B57:K57"/>
    <mergeCell ref="B58:K58"/>
    <mergeCell ref="L58:AK58"/>
    <mergeCell ref="B59:N59"/>
    <mergeCell ref="B60:B64"/>
    <mergeCell ref="C60:T60"/>
    <mergeCell ref="U60:AK60"/>
    <mergeCell ref="C61:T64"/>
    <mergeCell ref="U61:AK64"/>
    <mergeCell ref="AA54:AD54"/>
    <mergeCell ref="AE54:AH54"/>
    <mergeCell ref="AI54:AK54"/>
    <mergeCell ref="B55:K55"/>
    <mergeCell ref="B56:K56"/>
    <mergeCell ref="L56:AK56"/>
    <mergeCell ref="C54:L54"/>
    <mergeCell ref="M54:N54"/>
    <mergeCell ref="O54:Q54"/>
    <mergeCell ref="S54:T54"/>
    <mergeCell ref="V54:W54"/>
    <mergeCell ref="Y54:Z54"/>
    <mergeCell ref="C53:L53"/>
    <mergeCell ref="M53:N53"/>
    <mergeCell ref="O53:Q53"/>
    <mergeCell ref="S53:T53"/>
    <mergeCell ref="V53:W53"/>
    <mergeCell ref="Y53:Z53"/>
    <mergeCell ref="AA53:AD53"/>
    <mergeCell ref="AE53:AH53"/>
    <mergeCell ref="AI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AA46:AD46"/>
    <mergeCell ref="AE46:AH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H47"/>
    <mergeCell ref="AJ47:AK47"/>
    <mergeCell ref="E45:L45"/>
    <mergeCell ref="M45:N45"/>
    <mergeCell ref="O45:Q45"/>
    <mergeCell ref="S45:T45"/>
    <mergeCell ref="V45:W45"/>
    <mergeCell ref="Y45:Z45"/>
    <mergeCell ref="AA45:AD45"/>
    <mergeCell ref="AE45:AH45"/>
    <mergeCell ref="AJ45:AK45"/>
    <mergeCell ref="E44:L44"/>
    <mergeCell ref="M44:N44"/>
    <mergeCell ref="O44:Q44"/>
    <mergeCell ref="S44:T44"/>
    <mergeCell ref="V44:W44"/>
    <mergeCell ref="Y44:Z44"/>
    <mergeCell ref="AA44:AD44"/>
    <mergeCell ref="AE44:AH44"/>
    <mergeCell ref="AJ44:AK44"/>
    <mergeCell ref="Y41:Z41"/>
    <mergeCell ref="AA41:AD41"/>
    <mergeCell ref="AE41:AH41"/>
    <mergeCell ref="AJ41:AK41"/>
    <mergeCell ref="AA42:AD42"/>
    <mergeCell ref="AE42:AH42"/>
    <mergeCell ref="AJ42:AK42"/>
    <mergeCell ref="E43:L43"/>
    <mergeCell ref="M43:N43"/>
    <mergeCell ref="O43:Q43"/>
    <mergeCell ref="S43:T43"/>
    <mergeCell ref="V43:W43"/>
    <mergeCell ref="Y43:Z43"/>
    <mergeCell ref="AA43:AD43"/>
    <mergeCell ref="E42:L42"/>
    <mergeCell ref="M42:N42"/>
    <mergeCell ref="O42:Q42"/>
    <mergeCell ref="S42:T42"/>
    <mergeCell ref="V42:W42"/>
    <mergeCell ref="Y42:Z42"/>
    <mergeCell ref="AE43:AH43"/>
    <mergeCell ref="AJ43:AK43"/>
    <mergeCell ref="B38:B52"/>
    <mergeCell ref="C38:L39"/>
    <mergeCell ref="M38:N39"/>
    <mergeCell ref="R38:Z39"/>
    <mergeCell ref="AA38:AD38"/>
    <mergeCell ref="AE38:AH38"/>
    <mergeCell ref="AI38:AK38"/>
    <mergeCell ref="AE39:AH39"/>
    <mergeCell ref="AI39:AK39"/>
    <mergeCell ref="C40:C52"/>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C34:L34"/>
    <mergeCell ref="M34:AK34"/>
    <mergeCell ref="C35:L37"/>
    <mergeCell ref="M35:P35"/>
    <mergeCell ref="Q35:S35"/>
    <mergeCell ref="U35:W35"/>
    <mergeCell ref="Y35:AK35"/>
    <mergeCell ref="M36:P36"/>
    <mergeCell ref="R36:U36"/>
    <mergeCell ref="V36:W36"/>
    <mergeCell ref="X36:AK36"/>
    <mergeCell ref="M37:AK37"/>
    <mergeCell ref="Y30:AK30"/>
    <mergeCell ref="M31:P31"/>
    <mergeCell ref="R31:U31"/>
    <mergeCell ref="V31:W31"/>
    <mergeCell ref="X31:AK31"/>
    <mergeCell ref="M32:AK32"/>
    <mergeCell ref="C33:L33"/>
    <mergeCell ref="M33:Q33"/>
    <mergeCell ref="R33:AA33"/>
    <mergeCell ref="AB33:AF33"/>
    <mergeCell ref="AG33:AK3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AG20:AK20"/>
    <mergeCell ref="C21:L23"/>
    <mergeCell ref="M21:P21"/>
    <mergeCell ref="Q21:S21"/>
    <mergeCell ref="U21:W21"/>
    <mergeCell ref="Y21:AK21"/>
    <mergeCell ref="M22:P22"/>
    <mergeCell ref="R22:U22"/>
    <mergeCell ref="V22:W22"/>
    <mergeCell ref="X22:AK22"/>
    <mergeCell ref="M23:AK23"/>
    <mergeCell ref="M17:AK17"/>
    <mergeCell ref="AB9:AK9"/>
    <mergeCell ref="B13:B23"/>
    <mergeCell ref="C13:L13"/>
    <mergeCell ref="M13:AK13"/>
    <mergeCell ref="C14:L14"/>
    <mergeCell ref="M14:AK14"/>
    <mergeCell ref="C15:L17"/>
    <mergeCell ref="M15:P15"/>
    <mergeCell ref="Q15:S15"/>
    <mergeCell ref="U15:W15"/>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B3:AF3"/>
    <mergeCell ref="AG3:AK3"/>
    <mergeCell ref="B5:AK5"/>
    <mergeCell ref="B6:AK6"/>
    <mergeCell ref="AF7:AG7"/>
    <mergeCell ref="B8:J8"/>
    <mergeCell ref="Y15:AK15"/>
    <mergeCell ref="M16:P16"/>
    <mergeCell ref="R16:U16"/>
    <mergeCell ref="V16:W16"/>
    <mergeCell ref="X16:AK16"/>
  </mergeCells>
  <phoneticPr fontId="2"/>
  <dataValidations count="2">
    <dataValidation type="list" allowBlank="1" showInputMessage="1" showErrorMessage="1" sqref="R40:R54 JN40:JN54 TJ40:TJ54 ADF40:ADF54 ANB40:ANB54 AWX40:AWX54 BGT40:BGT54 BQP40:BQP54 CAL40:CAL54 CKH40:CKH54 CUD40:CUD54 DDZ40:DDZ54 DNV40:DNV54 DXR40:DXR54 EHN40:EHN54 ERJ40:ERJ54 FBF40:FBF54 FLB40:FLB54 FUX40:FUX54 GET40:GET54 GOP40:GOP54 GYL40:GYL54 HIH40:HIH54 HSD40:HSD54 IBZ40:IBZ54 ILV40:ILV54 IVR40:IVR54 JFN40:JFN54 JPJ40:JPJ54 JZF40:JZF54 KJB40:KJB54 KSX40:KSX54 LCT40:LCT54 LMP40:LMP54 LWL40:LWL54 MGH40:MGH54 MQD40:MQD54 MZZ40:MZZ54 NJV40:NJV54 NTR40:NTR54 ODN40:ODN54 ONJ40:ONJ54 OXF40:OXF54 PHB40:PHB54 PQX40:PQX54 QAT40:QAT54 QKP40:QKP54 QUL40:QUL54 REH40:REH54 ROD40:ROD54 RXZ40:RXZ54 SHV40:SHV54 SRR40:SRR54 TBN40:TBN54 TLJ40:TLJ54 TVF40:TVF54 UFB40:UFB54 UOX40:UOX54 UYT40:UYT54 VIP40:VIP54 VSL40:VSL54 WCH40:WCH54 WMD40:WMD54 WVZ40:WVZ54 R65576:R65590 JN65576:JN65590 TJ65576:TJ65590 ADF65576:ADF65590 ANB65576:ANB65590 AWX65576:AWX65590 BGT65576:BGT65590 BQP65576:BQP65590 CAL65576:CAL65590 CKH65576:CKH65590 CUD65576:CUD65590 DDZ65576:DDZ65590 DNV65576:DNV65590 DXR65576:DXR65590 EHN65576:EHN65590 ERJ65576:ERJ65590 FBF65576:FBF65590 FLB65576:FLB65590 FUX65576:FUX65590 GET65576:GET65590 GOP65576:GOP65590 GYL65576:GYL65590 HIH65576:HIH65590 HSD65576:HSD65590 IBZ65576:IBZ65590 ILV65576:ILV65590 IVR65576:IVR65590 JFN65576:JFN65590 JPJ65576:JPJ65590 JZF65576:JZF65590 KJB65576:KJB65590 KSX65576:KSX65590 LCT65576:LCT65590 LMP65576:LMP65590 LWL65576:LWL65590 MGH65576:MGH65590 MQD65576:MQD65590 MZZ65576:MZZ65590 NJV65576:NJV65590 NTR65576:NTR65590 ODN65576:ODN65590 ONJ65576:ONJ65590 OXF65576:OXF65590 PHB65576:PHB65590 PQX65576:PQX65590 QAT65576:QAT65590 QKP65576:QKP65590 QUL65576:QUL65590 REH65576:REH65590 ROD65576:ROD65590 RXZ65576:RXZ65590 SHV65576:SHV65590 SRR65576:SRR65590 TBN65576:TBN65590 TLJ65576:TLJ65590 TVF65576:TVF65590 UFB65576:UFB65590 UOX65576:UOX65590 UYT65576:UYT65590 VIP65576:VIP65590 VSL65576:VSL65590 WCH65576:WCH65590 WMD65576:WMD65590 WVZ65576:WVZ65590 R131112:R131126 JN131112:JN131126 TJ131112:TJ131126 ADF131112:ADF131126 ANB131112:ANB131126 AWX131112:AWX131126 BGT131112:BGT131126 BQP131112:BQP131126 CAL131112:CAL131126 CKH131112:CKH131126 CUD131112:CUD131126 DDZ131112:DDZ131126 DNV131112:DNV131126 DXR131112:DXR131126 EHN131112:EHN131126 ERJ131112:ERJ131126 FBF131112:FBF131126 FLB131112:FLB131126 FUX131112:FUX131126 GET131112:GET131126 GOP131112:GOP131126 GYL131112:GYL131126 HIH131112:HIH131126 HSD131112:HSD131126 IBZ131112:IBZ131126 ILV131112:ILV131126 IVR131112:IVR131126 JFN131112:JFN131126 JPJ131112:JPJ131126 JZF131112:JZF131126 KJB131112:KJB131126 KSX131112:KSX131126 LCT131112:LCT131126 LMP131112:LMP131126 LWL131112:LWL131126 MGH131112:MGH131126 MQD131112:MQD131126 MZZ131112:MZZ131126 NJV131112:NJV131126 NTR131112:NTR131126 ODN131112:ODN131126 ONJ131112:ONJ131126 OXF131112:OXF131126 PHB131112:PHB131126 PQX131112:PQX131126 QAT131112:QAT131126 QKP131112:QKP131126 QUL131112:QUL131126 REH131112:REH131126 ROD131112:ROD131126 RXZ131112:RXZ131126 SHV131112:SHV131126 SRR131112:SRR131126 TBN131112:TBN131126 TLJ131112:TLJ131126 TVF131112:TVF131126 UFB131112:UFB131126 UOX131112:UOX131126 UYT131112:UYT131126 VIP131112:VIP131126 VSL131112:VSL131126 WCH131112:WCH131126 WMD131112:WMD131126 WVZ131112:WVZ131126 R196648:R196662 JN196648:JN196662 TJ196648:TJ196662 ADF196648:ADF196662 ANB196648:ANB196662 AWX196648:AWX196662 BGT196648:BGT196662 BQP196648:BQP196662 CAL196648:CAL196662 CKH196648:CKH196662 CUD196648:CUD196662 DDZ196648:DDZ196662 DNV196648:DNV196662 DXR196648:DXR196662 EHN196648:EHN196662 ERJ196648:ERJ196662 FBF196648:FBF196662 FLB196648:FLB196662 FUX196648:FUX196662 GET196648:GET196662 GOP196648:GOP196662 GYL196648:GYL196662 HIH196648:HIH196662 HSD196648:HSD196662 IBZ196648:IBZ196662 ILV196648:ILV196662 IVR196648:IVR196662 JFN196648:JFN196662 JPJ196648:JPJ196662 JZF196648:JZF196662 KJB196648:KJB196662 KSX196648:KSX196662 LCT196648:LCT196662 LMP196648:LMP196662 LWL196648:LWL196662 MGH196648:MGH196662 MQD196648:MQD196662 MZZ196648:MZZ196662 NJV196648:NJV196662 NTR196648:NTR196662 ODN196648:ODN196662 ONJ196648:ONJ196662 OXF196648:OXF196662 PHB196648:PHB196662 PQX196648:PQX196662 QAT196648:QAT196662 QKP196648:QKP196662 QUL196648:QUL196662 REH196648:REH196662 ROD196648:ROD196662 RXZ196648:RXZ196662 SHV196648:SHV196662 SRR196648:SRR196662 TBN196648:TBN196662 TLJ196648:TLJ196662 TVF196648:TVF196662 UFB196648:UFB196662 UOX196648:UOX196662 UYT196648:UYT196662 VIP196648:VIP196662 VSL196648:VSL196662 WCH196648:WCH196662 WMD196648:WMD196662 WVZ196648:WVZ196662 R262184:R262198 JN262184:JN262198 TJ262184:TJ262198 ADF262184:ADF262198 ANB262184:ANB262198 AWX262184:AWX262198 BGT262184:BGT262198 BQP262184:BQP262198 CAL262184:CAL262198 CKH262184:CKH262198 CUD262184:CUD262198 DDZ262184:DDZ262198 DNV262184:DNV262198 DXR262184:DXR262198 EHN262184:EHN262198 ERJ262184:ERJ262198 FBF262184:FBF262198 FLB262184:FLB262198 FUX262184:FUX262198 GET262184:GET262198 GOP262184:GOP262198 GYL262184:GYL262198 HIH262184:HIH262198 HSD262184:HSD262198 IBZ262184:IBZ262198 ILV262184:ILV262198 IVR262184:IVR262198 JFN262184:JFN262198 JPJ262184:JPJ262198 JZF262184:JZF262198 KJB262184:KJB262198 KSX262184:KSX262198 LCT262184:LCT262198 LMP262184:LMP262198 LWL262184:LWL262198 MGH262184:MGH262198 MQD262184:MQD262198 MZZ262184:MZZ262198 NJV262184:NJV262198 NTR262184:NTR262198 ODN262184:ODN262198 ONJ262184:ONJ262198 OXF262184:OXF262198 PHB262184:PHB262198 PQX262184:PQX262198 QAT262184:QAT262198 QKP262184:QKP262198 QUL262184:QUL262198 REH262184:REH262198 ROD262184:ROD262198 RXZ262184:RXZ262198 SHV262184:SHV262198 SRR262184:SRR262198 TBN262184:TBN262198 TLJ262184:TLJ262198 TVF262184:TVF262198 UFB262184:UFB262198 UOX262184:UOX262198 UYT262184:UYT262198 VIP262184:VIP262198 VSL262184:VSL262198 WCH262184:WCH262198 WMD262184:WMD262198 WVZ262184:WVZ262198 R327720:R327734 JN327720:JN327734 TJ327720:TJ327734 ADF327720:ADF327734 ANB327720:ANB327734 AWX327720:AWX327734 BGT327720:BGT327734 BQP327720:BQP327734 CAL327720:CAL327734 CKH327720:CKH327734 CUD327720:CUD327734 DDZ327720:DDZ327734 DNV327720:DNV327734 DXR327720:DXR327734 EHN327720:EHN327734 ERJ327720:ERJ327734 FBF327720:FBF327734 FLB327720:FLB327734 FUX327720:FUX327734 GET327720:GET327734 GOP327720:GOP327734 GYL327720:GYL327734 HIH327720:HIH327734 HSD327720:HSD327734 IBZ327720:IBZ327734 ILV327720:ILV327734 IVR327720:IVR327734 JFN327720:JFN327734 JPJ327720:JPJ327734 JZF327720:JZF327734 KJB327720:KJB327734 KSX327720:KSX327734 LCT327720:LCT327734 LMP327720:LMP327734 LWL327720:LWL327734 MGH327720:MGH327734 MQD327720:MQD327734 MZZ327720:MZZ327734 NJV327720:NJV327734 NTR327720:NTR327734 ODN327720:ODN327734 ONJ327720:ONJ327734 OXF327720:OXF327734 PHB327720:PHB327734 PQX327720:PQX327734 QAT327720:QAT327734 QKP327720:QKP327734 QUL327720:QUL327734 REH327720:REH327734 ROD327720:ROD327734 RXZ327720:RXZ327734 SHV327720:SHV327734 SRR327720:SRR327734 TBN327720:TBN327734 TLJ327720:TLJ327734 TVF327720:TVF327734 UFB327720:UFB327734 UOX327720:UOX327734 UYT327720:UYT327734 VIP327720:VIP327734 VSL327720:VSL327734 WCH327720:WCH327734 WMD327720:WMD327734 WVZ327720:WVZ327734 R393256:R393270 JN393256:JN393270 TJ393256:TJ393270 ADF393256:ADF393270 ANB393256:ANB393270 AWX393256:AWX393270 BGT393256:BGT393270 BQP393256:BQP393270 CAL393256:CAL393270 CKH393256:CKH393270 CUD393256:CUD393270 DDZ393256:DDZ393270 DNV393256:DNV393270 DXR393256:DXR393270 EHN393256:EHN393270 ERJ393256:ERJ393270 FBF393256:FBF393270 FLB393256:FLB393270 FUX393256:FUX393270 GET393256:GET393270 GOP393256:GOP393270 GYL393256:GYL393270 HIH393256:HIH393270 HSD393256:HSD393270 IBZ393256:IBZ393270 ILV393256:ILV393270 IVR393256:IVR393270 JFN393256:JFN393270 JPJ393256:JPJ393270 JZF393256:JZF393270 KJB393256:KJB393270 KSX393256:KSX393270 LCT393256:LCT393270 LMP393256:LMP393270 LWL393256:LWL393270 MGH393256:MGH393270 MQD393256:MQD393270 MZZ393256:MZZ393270 NJV393256:NJV393270 NTR393256:NTR393270 ODN393256:ODN393270 ONJ393256:ONJ393270 OXF393256:OXF393270 PHB393256:PHB393270 PQX393256:PQX393270 QAT393256:QAT393270 QKP393256:QKP393270 QUL393256:QUL393270 REH393256:REH393270 ROD393256:ROD393270 RXZ393256:RXZ393270 SHV393256:SHV393270 SRR393256:SRR393270 TBN393256:TBN393270 TLJ393256:TLJ393270 TVF393256:TVF393270 UFB393256:UFB393270 UOX393256:UOX393270 UYT393256:UYT393270 VIP393256:VIP393270 VSL393256:VSL393270 WCH393256:WCH393270 WMD393256:WMD393270 WVZ393256:WVZ393270 R458792:R458806 JN458792:JN458806 TJ458792:TJ458806 ADF458792:ADF458806 ANB458792:ANB458806 AWX458792:AWX458806 BGT458792:BGT458806 BQP458792:BQP458806 CAL458792:CAL458806 CKH458792:CKH458806 CUD458792:CUD458806 DDZ458792:DDZ458806 DNV458792:DNV458806 DXR458792:DXR458806 EHN458792:EHN458806 ERJ458792:ERJ458806 FBF458792:FBF458806 FLB458792:FLB458806 FUX458792:FUX458806 GET458792:GET458806 GOP458792:GOP458806 GYL458792:GYL458806 HIH458792:HIH458806 HSD458792:HSD458806 IBZ458792:IBZ458806 ILV458792:ILV458806 IVR458792:IVR458806 JFN458792:JFN458806 JPJ458792:JPJ458806 JZF458792:JZF458806 KJB458792:KJB458806 KSX458792:KSX458806 LCT458792:LCT458806 LMP458792:LMP458806 LWL458792:LWL458806 MGH458792:MGH458806 MQD458792:MQD458806 MZZ458792:MZZ458806 NJV458792:NJV458806 NTR458792:NTR458806 ODN458792:ODN458806 ONJ458792:ONJ458806 OXF458792:OXF458806 PHB458792:PHB458806 PQX458792:PQX458806 QAT458792:QAT458806 QKP458792:QKP458806 QUL458792:QUL458806 REH458792:REH458806 ROD458792:ROD458806 RXZ458792:RXZ458806 SHV458792:SHV458806 SRR458792:SRR458806 TBN458792:TBN458806 TLJ458792:TLJ458806 TVF458792:TVF458806 UFB458792:UFB458806 UOX458792:UOX458806 UYT458792:UYT458806 VIP458792:VIP458806 VSL458792:VSL458806 WCH458792:WCH458806 WMD458792:WMD458806 WVZ458792:WVZ458806 R524328:R524342 JN524328:JN524342 TJ524328:TJ524342 ADF524328:ADF524342 ANB524328:ANB524342 AWX524328:AWX524342 BGT524328:BGT524342 BQP524328:BQP524342 CAL524328:CAL524342 CKH524328:CKH524342 CUD524328:CUD524342 DDZ524328:DDZ524342 DNV524328:DNV524342 DXR524328:DXR524342 EHN524328:EHN524342 ERJ524328:ERJ524342 FBF524328:FBF524342 FLB524328:FLB524342 FUX524328:FUX524342 GET524328:GET524342 GOP524328:GOP524342 GYL524328:GYL524342 HIH524328:HIH524342 HSD524328:HSD524342 IBZ524328:IBZ524342 ILV524328:ILV524342 IVR524328:IVR524342 JFN524328:JFN524342 JPJ524328:JPJ524342 JZF524328:JZF524342 KJB524328:KJB524342 KSX524328:KSX524342 LCT524328:LCT524342 LMP524328:LMP524342 LWL524328:LWL524342 MGH524328:MGH524342 MQD524328:MQD524342 MZZ524328:MZZ524342 NJV524328:NJV524342 NTR524328:NTR524342 ODN524328:ODN524342 ONJ524328:ONJ524342 OXF524328:OXF524342 PHB524328:PHB524342 PQX524328:PQX524342 QAT524328:QAT524342 QKP524328:QKP524342 QUL524328:QUL524342 REH524328:REH524342 ROD524328:ROD524342 RXZ524328:RXZ524342 SHV524328:SHV524342 SRR524328:SRR524342 TBN524328:TBN524342 TLJ524328:TLJ524342 TVF524328:TVF524342 UFB524328:UFB524342 UOX524328:UOX524342 UYT524328:UYT524342 VIP524328:VIP524342 VSL524328:VSL524342 WCH524328:WCH524342 WMD524328:WMD524342 WVZ524328:WVZ524342 R589864:R589878 JN589864:JN589878 TJ589864:TJ589878 ADF589864:ADF589878 ANB589864:ANB589878 AWX589864:AWX589878 BGT589864:BGT589878 BQP589864:BQP589878 CAL589864:CAL589878 CKH589864:CKH589878 CUD589864:CUD589878 DDZ589864:DDZ589878 DNV589864:DNV589878 DXR589864:DXR589878 EHN589864:EHN589878 ERJ589864:ERJ589878 FBF589864:FBF589878 FLB589864:FLB589878 FUX589864:FUX589878 GET589864:GET589878 GOP589864:GOP589878 GYL589864:GYL589878 HIH589864:HIH589878 HSD589864:HSD589878 IBZ589864:IBZ589878 ILV589864:ILV589878 IVR589864:IVR589878 JFN589864:JFN589878 JPJ589864:JPJ589878 JZF589864:JZF589878 KJB589864:KJB589878 KSX589864:KSX589878 LCT589864:LCT589878 LMP589864:LMP589878 LWL589864:LWL589878 MGH589864:MGH589878 MQD589864:MQD589878 MZZ589864:MZZ589878 NJV589864:NJV589878 NTR589864:NTR589878 ODN589864:ODN589878 ONJ589864:ONJ589878 OXF589864:OXF589878 PHB589864:PHB589878 PQX589864:PQX589878 QAT589864:QAT589878 QKP589864:QKP589878 QUL589864:QUL589878 REH589864:REH589878 ROD589864:ROD589878 RXZ589864:RXZ589878 SHV589864:SHV589878 SRR589864:SRR589878 TBN589864:TBN589878 TLJ589864:TLJ589878 TVF589864:TVF589878 UFB589864:UFB589878 UOX589864:UOX589878 UYT589864:UYT589878 VIP589864:VIP589878 VSL589864:VSL589878 WCH589864:WCH589878 WMD589864:WMD589878 WVZ589864:WVZ589878 R655400:R655414 JN655400:JN655414 TJ655400:TJ655414 ADF655400:ADF655414 ANB655400:ANB655414 AWX655400:AWX655414 BGT655400:BGT655414 BQP655400:BQP655414 CAL655400:CAL655414 CKH655400:CKH655414 CUD655400:CUD655414 DDZ655400:DDZ655414 DNV655400:DNV655414 DXR655400:DXR655414 EHN655400:EHN655414 ERJ655400:ERJ655414 FBF655400:FBF655414 FLB655400:FLB655414 FUX655400:FUX655414 GET655400:GET655414 GOP655400:GOP655414 GYL655400:GYL655414 HIH655400:HIH655414 HSD655400:HSD655414 IBZ655400:IBZ655414 ILV655400:ILV655414 IVR655400:IVR655414 JFN655400:JFN655414 JPJ655400:JPJ655414 JZF655400:JZF655414 KJB655400:KJB655414 KSX655400:KSX655414 LCT655400:LCT655414 LMP655400:LMP655414 LWL655400:LWL655414 MGH655400:MGH655414 MQD655400:MQD655414 MZZ655400:MZZ655414 NJV655400:NJV655414 NTR655400:NTR655414 ODN655400:ODN655414 ONJ655400:ONJ655414 OXF655400:OXF655414 PHB655400:PHB655414 PQX655400:PQX655414 QAT655400:QAT655414 QKP655400:QKP655414 QUL655400:QUL655414 REH655400:REH655414 ROD655400:ROD655414 RXZ655400:RXZ655414 SHV655400:SHV655414 SRR655400:SRR655414 TBN655400:TBN655414 TLJ655400:TLJ655414 TVF655400:TVF655414 UFB655400:UFB655414 UOX655400:UOX655414 UYT655400:UYT655414 VIP655400:VIP655414 VSL655400:VSL655414 WCH655400:WCH655414 WMD655400:WMD655414 WVZ655400:WVZ655414 R720936:R720950 JN720936:JN720950 TJ720936:TJ720950 ADF720936:ADF720950 ANB720936:ANB720950 AWX720936:AWX720950 BGT720936:BGT720950 BQP720936:BQP720950 CAL720936:CAL720950 CKH720936:CKH720950 CUD720936:CUD720950 DDZ720936:DDZ720950 DNV720936:DNV720950 DXR720936:DXR720950 EHN720936:EHN720950 ERJ720936:ERJ720950 FBF720936:FBF720950 FLB720936:FLB720950 FUX720936:FUX720950 GET720936:GET720950 GOP720936:GOP720950 GYL720936:GYL720950 HIH720936:HIH720950 HSD720936:HSD720950 IBZ720936:IBZ720950 ILV720936:ILV720950 IVR720936:IVR720950 JFN720936:JFN720950 JPJ720936:JPJ720950 JZF720936:JZF720950 KJB720936:KJB720950 KSX720936:KSX720950 LCT720936:LCT720950 LMP720936:LMP720950 LWL720936:LWL720950 MGH720936:MGH720950 MQD720936:MQD720950 MZZ720936:MZZ720950 NJV720936:NJV720950 NTR720936:NTR720950 ODN720936:ODN720950 ONJ720936:ONJ720950 OXF720936:OXF720950 PHB720936:PHB720950 PQX720936:PQX720950 QAT720936:QAT720950 QKP720936:QKP720950 QUL720936:QUL720950 REH720936:REH720950 ROD720936:ROD720950 RXZ720936:RXZ720950 SHV720936:SHV720950 SRR720936:SRR720950 TBN720936:TBN720950 TLJ720936:TLJ720950 TVF720936:TVF720950 UFB720936:UFB720950 UOX720936:UOX720950 UYT720936:UYT720950 VIP720936:VIP720950 VSL720936:VSL720950 WCH720936:WCH720950 WMD720936:WMD720950 WVZ720936:WVZ720950 R786472:R786486 JN786472:JN786486 TJ786472:TJ786486 ADF786472:ADF786486 ANB786472:ANB786486 AWX786472:AWX786486 BGT786472:BGT786486 BQP786472:BQP786486 CAL786472:CAL786486 CKH786472:CKH786486 CUD786472:CUD786486 DDZ786472:DDZ786486 DNV786472:DNV786486 DXR786472:DXR786486 EHN786472:EHN786486 ERJ786472:ERJ786486 FBF786472:FBF786486 FLB786472:FLB786486 FUX786472:FUX786486 GET786472:GET786486 GOP786472:GOP786486 GYL786472:GYL786486 HIH786472:HIH786486 HSD786472:HSD786486 IBZ786472:IBZ786486 ILV786472:ILV786486 IVR786472:IVR786486 JFN786472:JFN786486 JPJ786472:JPJ786486 JZF786472:JZF786486 KJB786472:KJB786486 KSX786472:KSX786486 LCT786472:LCT786486 LMP786472:LMP786486 LWL786472:LWL786486 MGH786472:MGH786486 MQD786472:MQD786486 MZZ786472:MZZ786486 NJV786472:NJV786486 NTR786472:NTR786486 ODN786472:ODN786486 ONJ786472:ONJ786486 OXF786472:OXF786486 PHB786472:PHB786486 PQX786472:PQX786486 QAT786472:QAT786486 QKP786472:QKP786486 QUL786472:QUL786486 REH786472:REH786486 ROD786472:ROD786486 RXZ786472:RXZ786486 SHV786472:SHV786486 SRR786472:SRR786486 TBN786472:TBN786486 TLJ786472:TLJ786486 TVF786472:TVF786486 UFB786472:UFB786486 UOX786472:UOX786486 UYT786472:UYT786486 VIP786472:VIP786486 VSL786472:VSL786486 WCH786472:WCH786486 WMD786472:WMD786486 WVZ786472:WVZ786486 R852008:R852022 JN852008:JN852022 TJ852008:TJ852022 ADF852008:ADF852022 ANB852008:ANB852022 AWX852008:AWX852022 BGT852008:BGT852022 BQP852008:BQP852022 CAL852008:CAL852022 CKH852008:CKH852022 CUD852008:CUD852022 DDZ852008:DDZ852022 DNV852008:DNV852022 DXR852008:DXR852022 EHN852008:EHN852022 ERJ852008:ERJ852022 FBF852008:FBF852022 FLB852008:FLB852022 FUX852008:FUX852022 GET852008:GET852022 GOP852008:GOP852022 GYL852008:GYL852022 HIH852008:HIH852022 HSD852008:HSD852022 IBZ852008:IBZ852022 ILV852008:ILV852022 IVR852008:IVR852022 JFN852008:JFN852022 JPJ852008:JPJ852022 JZF852008:JZF852022 KJB852008:KJB852022 KSX852008:KSX852022 LCT852008:LCT852022 LMP852008:LMP852022 LWL852008:LWL852022 MGH852008:MGH852022 MQD852008:MQD852022 MZZ852008:MZZ852022 NJV852008:NJV852022 NTR852008:NTR852022 ODN852008:ODN852022 ONJ852008:ONJ852022 OXF852008:OXF852022 PHB852008:PHB852022 PQX852008:PQX852022 QAT852008:QAT852022 QKP852008:QKP852022 QUL852008:QUL852022 REH852008:REH852022 ROD852008:ROD852022 RXZ852008:RXZ852022 SHV852008:SHV852022 SRR852008:SRR852022 TBN852008:TBN852022 TLJ852008:TLJ852022 TVF852008:TVF852022 UFB852008:UFB852022 UOX852008:UOX852022 UYT852008:UYT852022 VIP852008:VIP852022 VSL852008:VSL852022 WCH852008:WCH852022 WMD852008:WMD852022 WVZ852008:WVZ852022 R917544:R917558 JN917544:JN917558 TJ917544:TJ917558 ADF917544:ADF917558 ANB917544:ANB917558 AWX917544:AWX917558 BGT917544:BGT917558 BQP917544:BQP917558 CAL917544:CAL917558 CKH917544:CKH917558 CUD917544:CUD917558 DDZ917544:DDZ917558 DNV917544:DNV917558 DXR917544:DXR917558 EHN917544:EHN917558 ERJ917544:ERJ917558 FBF917544:FBF917558 FLB917544:FLB917558 FUX917544:FUX917558 GET917544:GET917558 GOP917544:GOP917558 GYL917544:GYL917558 HIH917544:HIH917558 HSD917544:HSD917558 IBZ917544:IBZ917558 ILV917544:ILV917558 IVR917544:IVR917558 JFN917544:JFN917558 JPJ917544:JPJ917558 JZF917544:JZF917558 KJB917544:KJB917558 KSX917544:KSX917558 LCT917544:LCT917558 LMP917544:LMP917558 LWL917544:LWL917558 MGH917544:MGH917558 MQD917544:MQD917558 MZZ917544:MZZ917558 NJV917544:NJV917558 NTR917544:NTR917558 ODN917544:ODN917558 ONJ917544:ONJ917558 OXF917544:OXF917558 PHB917544:PHB917558 PQX917544:PQX917558 QAT917544:QAT917558 QKP917544:QKP917558 QUL917544:QUL917558 REH917544:REH917558 ROD917544:ROD917558 RXZ917544:RXZ917558 SHV917544:SHV917558 SRR917544:SRR917558 TBN917544:TBN917558 TLJ917544:TLJ917558 TVF917544:TVF917558 UFB917544:UFB917558 UOX917544:UOX917558 UYT917544:UYT917558 VIP917544:VIP917558 VSL917544:VSL917558 WCH917544:WCH917558 WMD917544:WMD917558 WVZ917544:WVZ917558 R983080:R983094 JN983080:JN983094 TJ983080:TJ983094 ADF983080:ADF983094 ANB983080:ANB983094 AWX983080:AWX983094 BGT983080:BGT983094 BQP983080:BQP983094 CAL983080:CAL983094 CKH983080:CKH983094 CUD983080:CUD983094 DDZ983080:DDZ983094 DNV983080:DNV983094 DXR983080:DXR983094 EHN983080:EHN983094 ERJ983080:ERJ983094 FBF983080:FBF983094 FLB983080:FLB983094 FUX983080:FUX983094 GET983080:GET983094 GOP983080:GOP983094 GYL983080:GYL983094 HIH983080:HIH983094 HSD983080:HSD983094 IBZ983080:IBZ983094 ILV983080:ILV983094 IVR983080:IVR983094 JFN983080:JFN983094 JPJ983080:JPJ983094 JZF983080:JZF983094 KJB983080:KJB983094 KSX983080:KSX983094 LCT983080:LCT983094 LMP983080:LMP983094 LWL983080:LWL983094 MGH983080:MGH983094 MQD983080:MQD983094 MZZ983080:MZZ983094 NJV983080:NJV983094 NTR983080:NTR983094 ODN983080:ODN983094 ONJ983080:ONJ983094 OXF983080:OXF983094 PHB983080:PHB983094 PQX983080:PQX983094 QAT983080:QAT983094 QKP983080:QKP983094 QUL983080:QUL983094 REH983080:REH983094 ROD983080:ROD983094 RXZ983080:RXZ983094 SHV983080:SHV983094 SRR983080:SRR983094 TBN983080:TBN983094 TLJ983080:TLJ983094 TVF983080:TVF983094 UFB983080:UFB983094 UOX983080:UOX983094 UYT983080:UYT983094 VIP983080:VIP983094 VSL983080:VSL983094 WCH983080:WCH983094 WMD983080:WMD983094 WVZ983080:WVZ983094 U40:U54 JQ40:JQ54 TM40:TM54 ADI40:ADI54 ANE40:ANE54 AXA40:AXA54 BGW40:BGW54 BQS40:BQS54 CAO40:CAO54 CKK40:CKK54 CUG40:CUG54 DEC40:DEC54 DNY40:DNY54 DXU40:DXU54 EHQ40:EHQ54 ERM40:ERM54 FBI40:FBI54 FLE40:FLE54 FVA40:FVA54 GEW40:GEW54 GOS40:GOS54 GYO40:GYO54 HIK40:HIK54 HSG40:HSG54 ICC40:ICC54 ILY40:ILY54 IVU40:IVU54 JFQ40:JFQ54 JPM40:JPM54 JZI40:JZI54 KJE40:KJE54 KTA40:KTA54 LCW40:LCW54 LMS40:LMS54 LWO40:LWO54 MGK40:MGK54 MQG40:MQG54 NAC40:NAC54 NJY40:NJY54 NTU40:NTU54 ODQ40:ODQ54 ONM40:ONM54 OXI40:OXI54 PHE40:PHE54 PRA40:PRA54 QAW40:QAW54 QKS40:QKS54 QUO40:QUO54 REK40:REK54 ROG40:ROG54 RYC40:RYC54 SHY40:SHY54 SRU40:SRU54 TBQ40:TBQ54 TLM40:TLM54 TVI40:TVI54 UFE40:UFE54 UPA40:UPA54 UYW40:UYW54 VIS40:VIS54 VSO40:VSO54 WCK40:WCK54 WMG40:WMG54 WWC40:WWC54 U65576:U65590 JQ65576:JQ65590 TM65576:TM65590 ADI65576:ADI65590 ANE65576:ANE65590 AXA65576:AXA65590 BGW65576:BGW65590 BQS65576:BQS65590 CAO65576:CAO65590 CKK65576:CKK65590 CUG65576:CUG65590 DEC65576:DEC65590 DNY65576:DNY65590 DXU65576:DXU65590 EHQ65576:EHQ65590 ERM65576:ERM65590 FBI65576:FBI65590 FLE65576:FLE65590 FVA65576:FVA65590 GEW65576:GEW65590 GOS65576:GOS65590 GYO65576:GYO65590 HIK65576:HIK65590 HSG65576:HSG65590 ICC65576:ICC65590 ILY65576:ILY65590 IVU65576:IVU65590 JFQ65576:JFQ65590 JPM65576:JPM65590 JZI65576:JZI65590 KJE65576:KJE65590 KTA65576:KTA65590 LCW65576:LCW65590 LMS65576:LMS65590 LWO65576:LWO65590 MGK65576:MGK65590 MQG65576:MQG65590 NAC65576:NAC65590 NJY65576:NJY65590 NTU65576:NTU65590 ODQ65576:ODQ65590 ONM65576:ONM65590 OXI65576:OXI65590 PHE65576:PHE65590 PRA65576:PRA65590 QAW65576:QAW65590 QKS65576:QKS65590 QUO65576:QUO65590 REK65576:REK65590 ROG65576:ROG65590 RYC65576:RYC65590 SHY65576:SHY65590 SRU65576:SRU65590 TBQ65576:TBQ65590 TLM65576:TLM65590 TVI65576:TVI65590 UFE65576:UFE65590 UPA65576:UPA65590 UYW65576:UYW65590 VIS65576:VIS65590 VSO65576:VSO65590 WCK65576:WCK65590 WMG65576:WMG65590 WWC65576:WWC65590 U131112:U131126 JQ131112:JQ131126 TM131112:TM131126 ADI131112:ADI131126 ANE131112:ANE131126 AXA131112:AXA131126 BGW131112:BGW131126 BQS131112:BQS131126 CAO131112:CAO131126 CKK131112:CKK131126 CUG131112:CUG131126 DEC131112:DEC131126 DNY131112:DNY131126 DXU131112:DXU131126 EHQ131112:EHQ131126 ERM131112:ERM131126 FBI131112:FBI131126 FLE131112:FLE131126 FVA131112:FVA131126 GEW131112:GEW131126 GOS131112:GOS131126 GYO131112:GYO131126 HIK131112:HIK131126 HSG131112:HSG131126 ICC131112:ICC131126 ILY131112:ILY131126 IVU131112:IVU131126 JFQ131112:JFQ131126 JPM131112:JPM131126 JZI131112:JZI131126 KJE131112:KJE131126 KTA131112:KTA131126 LCW131112:LCW131126 LMS131112:LMS131126 LWO131112:LWO131126 MGK131112:MGK131126 MQG131112:MQG131126 NAC131112:NAC131126 NJY131112:NJY131126 NTU131112:NTU131126 ODQ131112:ODQ131126 ONM131112:ONM131126 OXI131112:OXI131126 PHE131112:PHE131126 PRA131112:PRA131126 QAW131112:QAW131126 QKS131112:QKS131126 QUO131112:QUO131126 REK131112:REK131126 ROG131112:ROG131126 RYC131112:RYC131126 SHY131112:SHY131126 SRU131112:SRU131126 TBQ131112:TBQ131126 TLM131112:TLM131126 TVI131112:TVI131126 UFE131112:UFE131126 UPA131112:UPA131126 UYW131112:UYW131126 VIS131112:VIS131126 VSO131112:VSO131126 WCK131112:WCK131126 WMG131112:WMG131126 WWC131112:WWC131126 U196648:U196662 JQ196648:JQ196662 TM196648:TM196662 ADI196648:ADI196662 ANE196648:ANE196662 AXA196648:AXA196662 BGW196648:BGW196662 BQS196648:BQS196662 CAO196648:CAO196662 CKK196648:CKK196662 CUG196648:CUG196662 DEC196648:DEC196662 DNY196648:DNY196662 DXU196648:DXU196662 EHQ196648:EHQ196662 ERM196648:ERM196662 FBI196648:FBI196662 FLE196648:FLE196662 FVA196648:FVA196662 GEW196648:GEW196662 GOS196648:GOS196662 GYO196648:GYO196662 HIK196648:HIK196662 HSG196648:HSG196662 ICC196648:ICC196662 ILY196648:ILY196662 IVU196648:IVU196662 JFQ196648:JFQ196662 JPM196648:JPM196662 JZI196648:JZI196662 KJE196648:KJE196662 KTA196648:KTA196662 LCW196648:LCW196662 LMS196648:LMS196662 LWO196648:LWO196662 MGK196648:MGK196662 MQG196648:MQG196662 NAC196648:NAC196662 NJY196648:NJY196662 NTU196648:NTU196662 ODQ196648:ODQ196662 ONM196648:ONM196662 OXI196648:OXI196662 PHE196648:PHE196662 PRA196648:PRA196662 QAW196648:QAW196662 QKS196648:QKS196662 QUO196648:QUO196662 REK196648:REK196662 ROG196648:ROG196662 RYC196648:RYC196662 SHY196648:SHY196662 SRU196648:SRU196662 TBQ196648:TBQ196662 TLM196648:TLM196662 TVI196648:TVI196662 UFE196648:UFE196662 UPA196648:UPA196662 UYW196648:UYW196662 VIS196648:VIS196662 VSO196648:VSO196662 WCK196648:WCK196662 WMG196648:WMG196662 WWC196648:WWC196662 U262184:U262198 JQ262184:JQ262198 TM262184:TM262198 ADI262184:ADI262198 ANE262184:ANE262198 AXA262184:AXA262198 BGW262184:BGW262198 BQS262184:BQS262198 CAO262184:CAO262198 CKK262184:CKK262198 CUG262184:CUG262198 DEC262184:DEC262198 DNY262184:DNY262198 DXU262184:DXU262198 EHQ262184:EHQ262198 ERM262184:ERM262198 FBI262184:FBI262198 FLE262184:FLE262198 FVA262184:FVA262198 GEW262184:GEW262198 GOS262184:GOS262198 GYO262184:GYO262198 HIK262184:HIK262198 HSG262184:HSG262198 ICC262184:ICC262198 ILY262184:ILY262198 IVU262184:IVU262198 JFQ262184:JFQ262198 JPM262184:JPM262198 JZI262184:JZI262198 KJE262184:KJE262198 KTA262184:KTA262198 LCW262184:LCW262198 LMS262184:LMS262198 LWO262184:LWO262198 MGK262184:MGK262198 MQG262184:MQG262198 NAC262184:NAC262198 NJY262184:NJY262198 NTU262184:NTU262198 ODQ262184:ODQ262198 ONM262184:ONM262198 OXI262184:OXI262198 PHE262184:PHE262198 PRA262184:PRA262198 QAW262184:QAW262198 QKS262184:QKS262198 QUO262184:QUO262198 REK262184:REK262198 ROG262184:ROG262198 RYC262184:RYC262198 SHY262184:SHY262198 SRU262184:SRU262198 TBQ262184:TBQ262198 TLM262184:TLM262198 TVI262184:TVI262198 UFE262184:UFE262198 UPA262184:UPA262198 UYW262184:UYW262198 VIS262184:VIS262198 VSO262184:VSO262198 WCK262184:WCK262198 WMG262184:WMG262198 WWC262184:WWC262198 U327720:U327734 JQ327720:JQ327734 TM327720:TM327734 ADI327720:ADI327734 ANE327720:ANE327734 AXA327720:AXA327734 BGW327720:BGW327734 BQS327720:BQS327734 CAO327720:CAO327734 CKK327720:CKK327734 CUG327720:CUG327734 DEC327720:DEC327734 DNY327720:DNY327734 DXU327720:DXU327734 EHQ327720:EHQ327734 ERM327720:ERM327734 FBI327720:FBI327734 FLE327720:FLE327734 FVA327720:FVA327734 GEW327720:GEW327734 GOS327720:GOS327734 GYO327720:GYO327734 HIK327720:HIK327734 HSG327720:HSG327734 ICC327720:ICC327734 ILY327720:ILY327734 IVU327720:IVU327734 JFQ327720:JFQ327734 JPM327720:JPM327734 JZI327720:JZI327734 KJE327720:KJE327734 KTA327720:KTA327734 LCW327720:LCW327734 LMS327720:LMS327734 LWO327720:LWO327734 MGK327720:MGK327734 MQG327720:MQG327734 NAC327720:NAC327734 NJY327720:NJY327734 NTU327720:NTU327734 ODQ327720:ODQ327734 ONM327720:ONM327734 OXI327720:OXI327734 PHE327720:PHE327734 PRA327720:PRA327734 QAW327720:QAW327734 QKS327720:QKS327734 QUO327720:QUO327734 REK327720:REK327734 ROG327720:ROG327734 RYC327720:RYC327734 SHY327720:SHY327734 SRU327720:SRU327734 TBQ327720:TBQ327734 TLM327720:TLM327734 TVI327720:TVI327734 UFE327720:UFE327734 UPA327720:UPA327734 UYW327720:UYW327734 VIS327720:VIS327734 VSO327720:VSO327734 WCK327720:WCK327734 WMG327720:WMG327734 WWC327720:WWC327734 U393256:U393270 JQ393256:JQ393270 TM393256:TM393270 ADI393256:ADI393270 ANE393256:ANE393270 AXA393256:AXA393270 BGW393256:BGW393270 BQS393256:BQS393270 CAO393256:CAO393270 CKK393256:CKK393270 CUG393256:CUG393270 DEC393256:DEC393270 DNY393256:DNY393270 DXU393256:DXU393270 EHQ393256:EHQ393270 ERM393256:ERM393270 FBI393256:FBI393270 FLE393256:FLE393270 FVA393256:FVA393270 GEW393256:GEW393270 GOS393256:GOS393270 GYO393256:GYO393270 HIK393256:HIK393270 HSG393256:HSG393270 ICC393256:ICC393270 ILY393256:ILY393270 IVU393256:IVU393270 JFQ393256:JFQ393270 JPM393256:JPM393270 JZI393256:JZI393270 KJE393256:KJE393270 KTA393256:KTA393270 LCW393256:LCW393270 LMS393256:LMS393270 LWO393256:LWO393270 MGK393256:MGK393270 MQG393256:MQG393270 NAC393256:NAC393270 NJY393256:NJY393270 NTU393256:NTU393270 ODQ393256:ODQ393270 ONM393256:ONM393270 OXI393256:OXI393270 PHE393256:PHE393270 PRA393256:PRA393270 QAW393256:QAW393270 QKS393256:QKS393270 QUO393256:QUO393270 REK393256:REK393270 ROG393256:ROG393270 RYC393256:RYC393270 SHY393256:SHY393270 SRU393256:SRU393270 TBQ393256:TBQ393270 TLM393256:TLM393270 TVI393256:TVI393270 UFE393256:UFE393270 UPA393256:UPA393270 UYW393256:UYW393270 VIS393256:VIS393270 VSO393256:VSO393270 WCK393256:WCK393270 WMG393256:WMG393270 WWC393256:WWC393270 U458792:U458806 JQ458792:JQ458806 TM458792:TM458806 ADI458792:ADI458806 ANE458792:ANE458806 AXA458792:AXA458806 BGW458792:BGW458806 BQS458792:BQS458806 CAO458792:CAO458806 CKK458792:CKK458806 CUG458792:CUG458806 DEC458792:DEC458806 DNY458792:DNY458806 DXU458792:DXU458806 EHQ458792:EHQ458806 ERM458792:ERM458806 FBI458792:FBI458806 FLE458792:FLE458806 FVA458792:FVA458806 GEW458792:GEW458806 GOS458792:GOS458806 GYO458792:GYO458806 HIK458792:HIK458806 HSG458792:HSG458806 ICC458792:ICC458806 ILY458792:ILY458806 IVU458792:IVU458806 JFQ458792:JFQ458806 JPM458792:JPM458806 JZI458792:JZI458806 KJE458792:KJE458806 KTA458792:KTA458806 LCW458792:LCW458806 LMS458792:LMS458806 LWO458792:LWO458806 MGK458792:MGK458806 MQG458792:MQG458806 NAC458792:NAC458806 NJY458792:NJY458806 NTU458792:NTU458806 ODQ458792:ODQ458806 ONM458792:ONM458806 OXI458792:OXI458806 PHE458792:PHE458806 PRA458792:PRA458806 QAW458792:QAW458806 QKS458792:QKS458806 QUO458792:QUO458806 REK458792:REK458806 ROG458792:ROG458806 RYC458792:RYC458806 SHY458792:SHY458806 SRU458792:SRU458806 TBQ458792:TBQ458806 TLM458792:TLM458806 TVI458792:TVI458806 UFE458792:UFE458806 UPA458792:UPA458806 UYW458792:UYW458806 VIS458792:VIS458806 VSO458792:VSO458806 WCK458792:WCK458806 WMG458792:WMG458806 WWC458792:WWC458806 U524328:U524342 JQ524328:JQ524342 TM524328:TM524342 ADI524328:ADI524342 ANE524328:ANE524342 AXA524328:AXA524342 BGW524328:BGW524342 BQS524328:BQS524342 CAO524328:CAO524342 CKK524328:CKK524342 CUG524328:CUG524342 DEC524328:DEC524342 DNY524328:DNY524342 DXU524328:DXU524342 EHQ524328:EHQ524342 ERM524328:ERM524342 FBI524328:FBI524342 FLE524328:FLE524342 FVA524328:FVA524342 GEW524328:GEW524342 GOS524328:GOS524342 GYO524328:GYO524342 HIK524328:HIK524342 HSG524328:HSG524342 ICC524328:ICC524342 ILY524328:ILY524342 IVU524328:IVU524342 JFQ524328:JFQ524342 JPM524328:JPM524342 JZI524328:JZI524342 KJE524328:KJE524342 KTA524328:KTA524342 LCW524328:LCW524342 LMS524328:LMS524342 LWO524328:LWO524342 MGK524328:MGK524342 MQG524328:MQG524342 NAC524328:NAC524342 NJY524328:NJY524342 NTU524328:NTU524342 ODQ524328:ODQ524342 ONM524328:ONM524342 OXI524328:OXI524342 PHE524328:PHE524342 PRA524328:PRA524342 QAW524328:QAW524342 QKS524328:QKS524342 QUO524328:QUO524342 REK524328:REK524342 ROG524328:ROG524342 RYC524328:RYC524342 SHY524328:SHY524342 SRU524328:SRU524342 TBQ524328:TBQ524342 TLM524328:TLM524342 TVI524328:TVI524342 UFE524328:UFE524342 UPA524328:UPA524342 UYW524328:UYW524342 VIS524328:VIS524342 VSO524328:VSO524342 WCK524328:WCK524342 WMG524328:WMG524342 WWC524328:WWC524342 U589864:U589878 JQ589864:JQ589878 TM589864:TM589878 ADI589864:ADI589878 ANE589864:ANE589878 AXA589864:AXA589878 BGW589864:BGW589878 BQS589864:BQS589878 CAO589864:CAO589878 CKK589864:CKK589878 CUG589864:CUG589878 DEC589864:DEC589878 DNY589864:DNY589878 DXU589864:DXU589878 EHQ589864:EHQ589878 ERM589864:ERM589878 FBI589864:FBI589878 FLE589864:FLE589878 FVA589864:FVA589878 GEW589864:GEW589878 GOS589864:GOS589878 GYO589864:GYO589878 HIK589864:HIK589878 HSG589864:HSG589878 ICC589864:ICC589878 ILY589864:ILY589878 IVU589864:IVU589878 JFQ589864:JFQ589878 JPM589864:JPM589878 JZI589864:JZI589878 KJE589864:KJE589878 KTA589864:KTA589878 LCW589864:LCW589878 LMS589864:LMS589878 LWO589864:LWO589878 MGK589864:MGK589878 MQG589864:MQG589878 NAC589864:NAC589878 NJY589864:NJY589878 NTU589864:NTU589878 ODQ589864:ODQ589878 ONM589864:ONM589878 OXI589864:OXI589878 PHE589864:PHE589878 PRA589864:PRA589878 QAW589864:QAW589878 QKS589864:QKS589878 QUO589864:QUO589878 REK589864:REK589878 ROG589864:ROG589878 RYC589864:RYC589878 SHY589864:SHY589878 SRU589864:SRU589878 TBQ589864:TBQ589878 TLM589864:TLM589878 TVI589864:TVI589878 UFE589864:UFE589878 UPA589864:UPA589878 UYW589864:UYW589878 VIS589864:VIS589878 VSO589864:VSO589878 WCK589864:WCK589878 WMG589864:WMG589878 WWC589864:WWC589878 U655400:U655414 JQ655400:JQ655414 TM655400:TM655414 ADI655400:ADI655414 ANE655400:ANE655414 AXA655400:AXA655414 BGW655400:BGW655414 BQS655400:BQS655414 CAO655400:CAO655414 CKK655400:CKK655414 CUG655400:CUG655414 DEC655400:DEC655414 DNY655400:DNY655414 DXU655400:DXU655414 EHQ655400:EHQ655414 ERM655400:ERM655414 FBI655400:FBI655414 FLE655400:FLE655414 FVA655400:FVA655414 GEW655400:GEW655414 GOS655400:GOS655414 GYO655400:GYO655414 HIK655400:HIK655414 HSG655400:HSG655414 ICC655400:ICC655414 ILY655400:ILY655414 IVU655400:IVU655414 JFQ655400:JFQ655414 JPM655400:JPM655414 JZI655400:JZI655414 KJE655400:KJE655414 KTA655400:KTA655414 LCW655400:LCW655414 LMS655400:LMS655414 LWO655400:LWO655414 MGK655400:MGK655414 MQG655400:MQG655414 NAC655400:NAC655414 NJY655400:NJY655414 NTU655400:NTU655414 ODQ655400:ODQ655414 ONM655400:ONM655414 OXI655400:OXI655414 PHE655400:PHE655414 PRA655400:PRA655414 QAW655400:QAW655414 QKS655400:QKS655414 QUO655400:QUO655414 REK655400:REK655414 ROG655400:ROG655414 RYC655400:RYC655414 SHY655400:SHY655414 SRU655400:SRU655414 TBQ655400:TBQ655414 TLM655400:TLM655414 TVI655400:TVI655414 UFE655400:UFE655414 UPA655400:UPA655414 UYW655400:UYW655414 VIS655400:VIS655414 VSO655400:VSO655414 WCK655400:WCK655414 WMG655400:WMG655414 WWC655400:WWC655414 U720936:U720950 JQ720936:JQ720950 TM720936:TM720950 ADI720936:ADI720950 ANE720936:ANE720950 AXA720936:AXA720950 BGW720936:BGW720950 BQS720936:BQS720950 CAO720936:CAO720950 CKK720936:CKK720950 CUG720936:CUG720950 DEC720936:DEC720950 DNY720936:DNY720950 DXU720936:DXU720950 EHQ720936:EHQ720950 ERM720936:ERM720950 FBI720936:FBI720950 FLE720936:FLE720950 FVA720936:FVA720950 GEW720936:GEW720950 GOS720936:GOS720950 GYO720936:GYO720950 HIK720936:HIK720950 HSG720936:HSG720950 ICC720936:ICC720950 ILY720936:ILY720950 IVU720936:IVU720950 JFQ720936:JFQ720950 JPM720936:JPM720950 JZI720936:JZI720950 KJE720936:KJE720950 KTA720936:KTA720950 LCW720936:LCW720950 LMS720936:LMS720950 LWO720936:LWO720950 MGK720936:MGK720950 MQG720936:MQG720950 NAC720936:NAC720950 NJY720936:NJY720950 NTU720936:NTU720950 ODQ720936:ODQ720950 ONM720936:ONM720950 OXI720936:OXI720950 PHE720936:PHE720950 PRA720936:PRA720950 QAW720936:QAW720950 QKS720936:QKS720950 QUO720936:QUO720950 REK720936:REK720950 ROG720936:ROG720950 RYC720936:RYC720950 SHY720936:SHY720950 SRU720936:SRU720950 TBQ720936:TBQ720950 TLM720936:TLM720950 TVI720936:TVI720950 UFE720936:UFE720950 UPA720936:UPA720950 UYW720936:UYW720950 VIS720936:VIS720950 VSO720936:VSO720950 WCK720936:WCK720950 WMG720936:WMG720950 WWC720936:WWC720950 U786472:U786486 JQ786472:JQ786486 TM786472:TM786486 ADI786472:ADI786486 ANE786472:ANE786486 AXA786472:AXA786486 BGW786472:BGW786486 BQS786472:BQS786486 CAO786472:CAO786486 CKK786472:CKK786486 CUG786472:CUG786486 DEC786472:DEC786486 DNY786472:DNY786486 DXU786472:DXU786486 EHQ786472:EHQ786486 ERM786472:ERM786486 FBI786472:FBI786486 FLE786472:FLE786486 FVA786472:FVA786486 GEW786472:GEW786486 GOS786472:GOS786486 GYO786472:GYO786486 HIK786472:HIK786486 HSG786472:HSG786486 ICC786472:ICC786486 ILY786472:ILY786486 IVU786472:IVU786486 JFQ786472:JFQ786486 JPM786472:JPM786486 JZI786472:JZI786486 KJE786472:KJE786486 KTA786472:KTA786486 LCW786472:LCW786486 LMS786472:LMS786486 LWO786472:LWO786486 MGK786472:MGK786486 MQG786472:MQG786486 NAC786472:NAC786486 NJY786472:NJY786486 NTU786472:NTU786486 ODQ786472:ODQ786486 ONM786472:ONM786486 OXI786472:OXI786486 PHE786472:PHE786486 PRA786472:PRA786486 QAW786472:QAW786486 QKS786472:QKS786486 QUO786472:QUO786486 REK786472:REK786486 ROG786472:ROG786486 RYC786472:RYC786486 SHY786472:SHY786486 SRU786472:SRU786486 TBQ786472:TBQ786486 TLM786472:TLM786486 TVI786472:TVI786486 UFE786472:UFE786486 UPA786472:UPA786486 UYW786472:UYW786486 VIS786472:VIS786486 VSO786472:VSO786486 WCK786472:WCK786486 WMG786472:WMG786486 WWC786472:WWC786486 U852008:U852022 JQ852008:JQ852022 TM852008:TM852022 ADI852008:ADI852022 ANE852008:ANE852022 AXA852008:AXA852022 BGW852008:BGW852022 BQS852008:BQS852022 CAO852008:CAO852022 CKK852008:CKK852022 CUG852008:CUG852022 DEC852008:DEC852022 DNY852008:DNY852022 DXU852008:DXU852022 EHQ852008:EHQ852022 ERM852008:ERM852022 FBI852008:FBI852022 FLE852008:FLE852022 FVA852008:FVA852022 GEW852008:GEW852022 GOS852008:GOS852022 GYO852008:GYO852022 HIK852008:HIK852022 HSG852008:HSG852022 ICC852008:ICC852022 ILY852008:ILY852022 IVU852008:IVU852022 JFQ852008:JFQ852022 JPM852008:JPM852022 JZI852008:JZI852022 KJE852008:KJE852022 KTA852008:KTA852022 LCW852008:LCW852022 LMS852008:LMS852022 LWO852008:LWO852022 MGK852008:MGK852022 MQG852008:MQG852022 NAC852008:NAC852022 NJY852008:NJY852022 NTU852008:NTU852022 ODQ852008:ODQ852022 ONM852008:ONM852022 OXI852008:OXI852022 PHE852008:PHE852022 PRA852008:PRA852022 QAW852008:QAW852022 QKS852008:QKS852022 QUO852008:QUO852022 REK852008:REK852022 ROG852008:ROG852022 RYC852008:RYC852022 SHY852008:SHY852022 SRU852008:SRU852022 TBQ852008:TBQ852022 TLM852008:TLM852022 TVI852008:TVI852022 UFE852008:UFE852022 UPA852008:UPA852022 UYW852008:UYW852022 VIS852008:VIS852022 VSO852008:VSO852022 WCK852008:WCK852022 WMG852008:WMG852022 WWC852008:WWC852022 U917544:U917558 JQ917544:JQ917558 TM917544:TM917558 ADI917544:ADI917558 ANE917544:ANE917558 AXA917544:AXA917558 BGW917544:BGW917558 BQS917544:BQS917558 CAO917544:CAO917558 CKK917544:CKK917558 CUG917544:CUG917558 DEC917544:DEC917558 DNY917544:DNY917558 DXU917544:DXU917558 EHQ917544:EHQ917558 ERM917544:ERM917558 FBI917544:FBI917558 FLE917544:FLE917558 FVA917544:FVA917558 GEW917544:GEW917558 GOS917544:GOS917558 GYO917544:GYO917558 HIK917544:HIK917558 HSG917544:HSG917558 ICC917544:ICC917558 ILY917544:ILY917558 IVU917544:IVU917558 JFQ917544:JFQ917558 JPM917544:JPM917558 JZI917544:JZI917558 KJE917544:KJE917558 KTA917544:KTA917558 LCW917544:LCW917558 LMS917544:LMS917558 LWO917544:LWO917558 MGK917544:MGK917558 MQG917544:MQG917558 NAC917544:NAC917558 NJY917544:NJY917558 NTU917544:NTU917558 ODQ917544:ODQ917558 ONM917544:ONM917558 OXI917544:OXI917558 PHE917544:PHE917558 PRA917544:PRA917558 QAW917544:QAW917558 QKS917544:QKS917558 QUO917544:QUO917558 REK917544:REK917558 ROG917544:ROG917558 RYC917544:RYC917558 SHY917544:SHY917558 SRU917544:SRU917558 TBQ917544:TBQ917558 TLM917544:TLM917558 TVI917544:TVI917558 UFE917544:UFE917558 UPA917544:UPA917558 UYW917544:UYW917558 VIS917544:VIS917558 VSO917544:VSO917558 WCK917544:WCK917558 WMG917544:WMG917558 WWC917544:WWC917558 U983080:U983094 JQ983080:JQ983094 TM983080:TM983094 ADI983080:ADI983094 ANE983080:ANE983094 AXA983080:AXA983094 BGW983080:BGW983094 BQS983080:BQS983094 CAO983080:CAO983094 CKK983080:CKK983094 CUG983080:CUG983094 DEC983080:DEC983094 DNY983080:DNY983094 DXU983080:DXU983094 EHQ983080:EHQ983094 ERM983080:ERM983094 FBI983080:FBI983094 FLE983080:FLE983094 FVA983080:FVA983094 GEW983080:GEW983094 GOS983080:GOS983094 GYO983080:GYO983094 HIK983080:HIK983094 HSG983080:HSG983094 ICC983080:ICC983094 ILY983080:ILY983094 IVU983080:IVU983094 JFQ983080:JFQ983094 JPM983080:JPM983094 JZI983080:JZI983094 KJE983080:KJE983094 KTA983080:KTA983094 LCW983080:LCW983094 LMS983080:LMS983094 LWO983080:LWO983094 MGK983080:MGK983094 MQG983080:MQG983094 NAC983080:NAC983094 NJY983080:NJY983094 NTU983080:NTU983094 ODQ983080:ODQ983094 ONM983080:ONM983094 OXI983080:OXI983094 PHE983080:PHE983094 PRA983080:PRA983094 QAW983080:QAW983094 QKS983080:QKS983094 QUO983080:QUO983094 REK983080:REK983094 ROG983080:ROG983094 RYC983080:RYC983094 SHY983080:SHY983094 SRU983080:SRU983094 TBQ983080:TBQ983094 TLM983080:TLM983094 TVI983080:TVI983094 UFE983080:UFE983094 UPA983080:UPA983094 UYW983080:UYW983094 VIS983080:VIS983094 VSO983080:VSO983094 WCK983080:WCK983094 WMG983080:WMG983094 WWC983080:WWC983094 X40:X54 JT40:JT54 TP40:TP54 ADL40:ADL54 ANH40:ANH54 AXD40:AXD54 BGZ40:BGZ54 BQV40:BQV54 CAR40:CAR54 CKN40:CKN54 CUJ40:CUJ54 DEF40:DEF54 DOB40:DOB54 DXX40:DXX54 EHT40:EHT54 ERP40:ERP54 FBL40:FBL54 FLH40:FLH54 FVD40:FVD54 GEZ40:GEZ54 GOV40:GOV54 GYR40:GYR54 HIN40:HIN54 HSJ40:HSJ54 ICF40:ICF54 IMB40:IMB54 IVX40:IVX54 JFT40:JFT54 JPP40:JPP54 JZL40:JZL54 KJH40:KJH54 KTD40:KTD54 LCZ40:LCZ54 LMV40:LMV54 LWR40:LWR54 MGN40:MGN54 MQJ40:MQJ54 NAF40:NAF54 NKB40:NKB54 NTX40:NTX54 ODT40:ODT54 ONP40:ONP54 OXL40:OXL54 PHH40:PHH54 PRD40:PRD54 QAZ40:QAZ54 QKV40:QKV54 QUR40:QUR54 REN40:REN54 ROJ40:ROJ54 RYF40:RYF54 SIB40:SIB54 SRX40:SRX54 TBT40:TBT54 TLP40:TLP54 TVL40:TVL54 UFH40:UFH54 UPD40:UPD54 UYZ40:UYZ54 VIV40:VIV54 VSR40:VSR54 WCN40:WCN54 WMJ40:WMJ54 WWF40:WWF54 X65576:X65590 JT65576:JT65590 TP65576:TP65590 ADL65576:ADL65590 ANH65576:ANH65590 AXD65576:AXD65590 BGZ65576:BGZ65590 BQV65576:BQV65590 CAR65576:CAR65590 CKN65576:CKN65590 CUJ65576:CUJ65590 DEF65576:DEF65590 DOB65576:DOB65590 DXX65576:DXX65590 EHT65576:EHT65590 ERP65576:ERP65590 FBL65576:FBL65590 FLH65576:FLH65590 FVD65576:FVD65590 GEZ65576:GEZ65590 GOV65576:GOV65590 GYR65576:GYR65590 HIN65576:HIN65590 HSJ65576:HSJ65590 ICF65576:ICF65590 IMB65576:IMB65590 IVX65576:IVX65590 JFT65576:JFT65590 JPP65576:JPP65590 JZL65576:JZL65590 KJH65576:KJH65590 KTD65576:KTD65590 LCZ65576:LCZ65590 LMV65576:LMV65590 LWR65576:LWR65590 MGN65576:MGN65590 MQJ65576:MQJ65590 NAF65576:NAF65590 NKB65576:NKB65590 NTX65576:NTX65590 ODT65576:ODT65590 ONP65576:ONP65590 OXL65576:OXL65590 PHH65576:PHH65590 PRD65576:PRD65590 QAZ65576:QAZ65590 QKV65576:QKV65590 QUR65576:QUR65590 REN65576:REN65590 ROJ65576:ROJ65590 RYF65576:RYF65590 SIB65576:SIB65590 SRX65576:SRX65590 TBT65576:TBT65590 TLP65576:TLP65590 TVL65576:TVL65590 UFH65576:UFH65590 UPD65576:UPD65590 UYZ65576:UYZ65590 VIV65576:VIV65590 VSR65576:VSR65590 WCN65576:WCN65590 WMJ65576:WMJ65590 WWF65576:WWF65590 X131112:X131126 JT131112:JT131126 TP131112:TP131126 ADL131112:ADL131126 ANH131112:ANH131126 AXD131112:AXD131126 BGZ131112:BGZ131126 BQV131112:BQV131126 CAR131112:CAR131126 CKN131112:CKN131126 CUJ131112:CUJ131126 DEF131112:DEF131126 DOB131112:DOB131126 DXX131112:DXX131126 EHT131112:EHT131126 ERP131112:ERP131126 FBL131112:FBL131126 FLH131112:FLH131126 FVD131112:FVD131126 GEZ131112:GEZ131126 GOV131112:GOV131126 GYR131112:GYR131126 HIN131112:HIN131126 HSJ131112:HSJ131126 ICF131112:ICF131126 IMB131112:IMB131126 IVX131112:IVX131126 JFT131112:JFT131126 JPP131112:JPP131126 JZL131112:JZL131126 KJH131112:KJH131126 KTD131112:KTD131126 LCZ131112:LCZ131126 LMV131112:LMV131126 LWR131112:LWR131126 MGN131112:MGN131126 MQJ131112:MQJ131126 NAF131112:NAF131126 NKB131112:NKB131126 NTX131112:NTX131126 ODT131112:ODT131126 ONP131112:ONP131126 OXL131112:OXL131126 PHH131112:PHH131126 PRD131112:PRD131126 QAZ131112:QAZ131126 QKV131112:QKV131126 QUR131112:QUR131126 REN131112:REN131126 ROJ131112:ROJ131126 RYF131112:RYF131126 SIB131112:SIB131126 SRX131112:SRX131126 TBT131112:TBT131126 TLP131112:TLP131126 TVL131112:TVL131126 UFH131112:UFH131126 UPD131112:UPD131126 UYZ131112:UYZ131126 VIV131112:VIV131126 VSR131112:VSR131126 WCN131112:WCN131126 WMJ131112:WMJ131126 WWF131112:WWF131126 X196648:X196662 JT196648:JT196662 TP196648:TP196662 ADL196648:ADL196662 ANH196648:ANH196662 AXD196648:AXD196662 BGZ196648:BGZ196662 BQV196648:BQV196662 CAR196648:CAR196662 CKN196648:CKN196662 CUJ196648:CUJ196662 DEF196648:DEF196662 DOB196648:DOB196662 DXX196648:DXX196662 EHT196648:EHT196662 ERP196648:ERP196662 FBL196648:FBL196662 FLH196648:FLH196662 FVD196648:FVD196662 GEZ196648:GEZ196662 GOV196648:GOV196662 GYR196648:GYR196662 HIN196648:HIN196662 HSJ196648:HSJ196662 ICF196648:ICF196662 IMB196648:IMB196662 IVX196648:IVX196662 JFT196648:JFT196662 JPP196648:JPP196662 JZL196648:JZL196662 KJH196648:KJH196662 KTD196648:KTD196662 LCZ196648:LCZ196662 LMV196648:LMV196662 LWR196648:LWR196662 MGN196648:MGN196662 MQJ196648:MQJ196662 NAF196648:NAF196662 NKB196648:NKB196662 NTX196648:NTX196662 ODT196648:ODT196662 ONP196648:ONP196662 OXL196648:OXL196662 PHH196648:PHH196662 PRD196648:PRD196662 QAZ196648:QAZ196662 QKV196648:QKV196662 QUR196648:QUR196662 REN196648:REN196662 ROJ196648:ROJ196662 RYF196648:RYF196662 SIB196648:SIB196662 SRX196648:SRX196662 TBT196648:TBT196662 TLP196648:TLP196662 TVL196648:TVL196662 UFH196648:UFH196662 UPD196648:UPD196662 UYZ196648:UYZ196662 VIV196648:VIV196662 VSR196648:VSR196662 WCN196648:WCN196662 WMJ196648:WMJ196662 WWF196648:WWF196662 X262184:X262198 JT262184:JT262198 TP262184:TP262198 ADL262184:ADL262198 ANH262184:ANH262198 AXD262184:AXD262198 BGZ262184:BGZ262198 BQV262184:BQV262198 CAR262184:CAR262198 CKN262184:CKN262198 CUJ262184:CUJ262198 DEF262184:DEF262198 DOB262184:DOB262198 DXX262184:DXX262198 EHT262184:EHT262198 ERP262184:ERP262198 FBL262184:FBL262198 FLH262184:FLH262198 FVD262184:FVD262198 GEZ262184:GEZ262198 GOV262184:GOV262198 GYR262184:GYR262198 HIN262184:HIN262198 HSJ262184:HSJ262198 ICF262184:ICF262198 IMB262184:IMB262198 IVX262184:IVX262198 JFT262184:JFT262198 JPP262184:JPP262198 JZL262184:JZL262198 KJH262184:KJH262198 KTD262184:KTD262198 LCZ262184:LCZ262198 LMV262184:LMV262198 LWR262184:LWR262198 MGN262184:MGN262198 MQJ262184:MQJ262198 NAF262184:NAF262198 NKB262184:NKB262198 NTX262184:NTX262198 ODT262184:ODT262198 ONP262184:ONP262198 OXL262184:OXL262198 PHH262184:PHH262198 PRD262184:PRD262198 QAZ262184:QAZ262198 QKV262184:QKV262198 QUR262184:QUR262198 REN262184:REN262198 ROJ262184:ROJ262198 RYF262184:RYF262198 SIB262184:SIB262198 SRX262184:SRX262198 TBT262184:TBT262198 TLP262184:TLP262198 TVL262184:TVL262198 UFH262184:UFH262198 UPD262184:UPD262198 UYZ262184:UYZ262198 VIV262184:VIV262198 VSR262184:VSR262198 WCN262184:WCN262198 WMJ262184:WMJ262198 WWF262184:WWF262198 X327720:X327734 JT327720:JT327734 TP327720:TP327734 ADL327720:ADL327734 ANH327720:ANH327734 AXD327720:AXD327734 BGZ327720:BGZ327734 BQV327720:BQV327734 CAR327720:CAR327734 CKN327720:CKN327734 CUJ327720:CUJ327734 DEF327720:DEF327734 DOB327720:DOB327734 DXX327720:DXX327734 EHT327720:EHT327734 ERP327720:ERP327734 FBL327720:FBL327734 FLH327720:FLH327734 FVD327720:FVD327734 GEZ327720:GEZ327734 GOV327720:GOV327734 GYR327720:GYR327734 HIN327720:HIN327734 HSJ327720:HSJ327734 ICF327720:ICF327734 IMB327720:IMB327734 IVX327720:IVX327734 JFT327720:JFT327734 JPP327720:JPP327734 JZL327720:JZL327734 KJH327720:KJH327734 KTD327720:KTD327734 LCZ327720:LCZ327734 LMV327720:LMV327734 LWR327720:LWR327734 MGN327720:MGN327734 MQJ327720:MQJ327734 NAF327720:NAF327734 NKB327720:NKB327734 NTX327720:NTX327734 ODT327720:ODT327734 ONP327720:ONP327734 OXL327720:OXL327734 PHH327720:PHH327734 PRD327720:PRD327734 QAZ327720:QAZ327734 QKV327720:QKV327734 QUR327720:QUR327734 REN327720:REN327734 ROJ327720:ROJ327734 RYF327720:RYF327734 SIB327720:SIB327734 SRX327720:SRX327734 TBT327720:TBT327734 TLP327720:TLP327734 TVL327720:TVL327734 UFH327720:UFH327734 UPD327720:UPD327734 UYZ327720:UYZ327734 VIV327720:VIV327734 VSR327720:VSR327734 WCN327720:WCN327734 WMJ327720:WMJ327734 WWF327720:WWF327734 X393256:X393270 JT393256:JT393270 TP393256:TP393270 ADL393256:ADL393270 ANH393256:ANH393270 AXD393256:AXD393270 BGZ393256:BGZ393270 BQV393256:BQV393270 CAR393256:CAR393270 CKN393256:CKN393270 CUJ393256:CUJ393270 DEF393256:DEF393270 DOB393256:DOB393270 DXX393256:DXX393270 EHT393256:EHT393270 ERP393256:ERP393270 FBL393256:FBL393270 FLH393256:FLH393270 FVD393256:FVD393270 GEZ393256:GEZ393270 GOV393256:GOV393270 GYR393256:GYR393270 HIN393256:HIN393270 HSJ393256:HSJ393270 ICF393256:ICF393270 IMB393256:IMB393270 IVX393256:IVX393270 JFT393256:JFT393270 JPP393256:JPP393270 JZL393256:JZL393270 KJH393256:KJH393270 KTD393256:KTD393270 LCZ393256:LCZ393270 LMV393256:LMV393270 LWR393256:LWR393270 MGN393256:MGN393270 MQJ393256:MQJ393270 NAF393256:NAF393270 NKB393256:NKB393270 NTX393256:NTX393270 ODT393256:ODT393270 ONP393256:ONP393270 OXL393256:OXL393270 PHH393256:PHH393270 PRD393256:PRD393270 QAZ393256:QAZ393270 QKV393256:QKV393270 QUR393256:QUR393270 REN393256:REN393270 ROJ393256:ROJ393270 RYF393256:RYF393270 SIB393256:SIB393270 SRX393256:SRX393270 TBT393256:TBT393270 TLP393256:TLP393270 TVL393256:TVL393270 UFH393256:UFH393270 UPD393256:UPD393270 UYZ393256:UYZ393270 VIV393256:VIV393270 VSR393256:VSR393270 WCN393256:WCN393270 WMJ393256:WMJ393270 WWF393256:WWF393270 X458792:X458806 JT458792:JT458806 TP458792:TP458806 ADL458792:ADL458806 ANH458792:ANH458806 AXD458792:AXD458806 BGZ458792:BGZ458806 BQV458792:BQV458806 CAR458792:CAR458806 CKN458792:CKN458806 CUJ458792:CUJ458806 DEF458792:DEF458806 DOB458792:DOB458806 DXX458792:DXX458806 EHT458792:EHT458806 ERP458792:ERP458806 FBL458792:FBL458806 FLH458792:FLH458806 FVD458792:FVD458806 GEZ458792:GEZ458806 GOV458792:GOV458806 GYR458792:GYR458806 HIN458792:HIN458806 HSJ458792:HSJ458806 ICF458792:ICF458806 IMB458792:IMB458806 IVX458792:IVX458806 JFT458792:JFT458806 JPP458792:JPP458806 JZL458792:JZL458806 KJH458792:KJH458806 KTD458792:KTD458806 LCZ458792:LCZ458806 LMV458792:LMV458806 LWR458792:LWR458806 MGN458792:MGN458806 MQJ458792:MQJ458806 NAF458792:NAF458806 NKB458792:NKB458806 NTX458792:NTX458806 ODT458792:ODT458806 ONP458792:ONP458806 OXL458792:OXL458806 PHH458792:PHH458806 PRD458792:PRD458806 QAZ458792:QAZ458806 QKV458792:QKV458806 QUR458792:QUR458806 REN458792:REN458806 ROJ458792:ROJ458806 RYF458792:RYF458806 SIB458792:SIB458806 SRX458792:SRX458806 TBT458792:TBT458806 TLP458792:TLP458806 TVL458792:TVL458806 UFH458792:UFH458806 UPD458792:UPD458806 UYZ458792:UYZ458806 VIV458792:VIV458806 VSR458792:VSR458806 WCN458792:WCN458806 WMJ458792:WMJ458806 WWF458792:WWF458806 X524328:X524342 JT524328:JT524342 TP524328:TP524342 ADL524328:ADL524342 ANH524328:ANH524342 AXD524328:AXD524342 BGZ524328:BGZ524342 BQV524328:BQV524342 CAR524328:CAR524342 CKN524328:CKN524342 CUJ524328:CUJ524342 DEF524328:DEF524342 DOB524328:DOB524342 DXX524328:DXX524342 EHT524328:EHT524342 ERP524328:ERP524342 FBL524328:FBL524342 FLH524328:FLH524342 FVD524328:FVD524342 GEZ524328:GEZ524342 GOV524328:GOV524342 GYR524328:GYR524342 HIN524328:HIN524342 HSJ524328:HSJ524342 ICF524328:ICF524342 IMB524328:IMB524342 IVX524328:IVX524342 JFT524328:JFT524342 JPP524328:JPP524342 JZL524328:JZL524342 KJH524328:KJH524342 KTD524328:KTD524342 LCZ524328:LCZ524342 LMV524328:LMV524342 LWR524328:LWR524342 MGN524328:MGN524342 MQJ524328:MQJ524342 NAF524328:NAF524342 NKB524328:NKB524342 NTX524328:NTX524342 ODT524328:ODT524342 ONP524328:ONP524342 OXL524328:OXL524342 PHH524328:PHH524342 PRD524328:PRD524342 QAZ524328:QAZ524342 QKV524328:QKV524342 QUR524328:QUR524342 REN524328:REN524342 ROJ524328:ROJ524342 RYF524328:RYF524342 SIB524328:SIB524342 SRX524328:SRX524342 TBT524328:TBT524342 TLP524328:TLP524342 TVL524328:TVL524342 UFH524328:UFH524342 UPD524328:UPD524342 UYZ524328:UYZ524342 VIV524328:VIV524342 VSR524328:VSR524342 WCN524328:WCN524342 WMJ524328:WMJ524342 WWF524328:WWF524342 X589864:X589878 JT589864:JT589878 TP589864:TP589878 ADL589864:ADL589878 ANH589864:ANH589878 AXD589864:AXD589878 BGZ589864:BGZ589878 BQV589864:BQV589878 CAR589864:CAR589878 CKN589864:CKN589878 CUJ589864:CUJ589878 DEF589864:DEF589878 DOB589864:DOB589878 DXX589864:DXX589878 EHT589864:EHT589878 ERP589864:ERP589878 FBL589864:FBL589878 FLH589864:FLH589878 FVD589864:FVD589878 GEZ589864:GEZ589878 GOV589864:GOV589878 GYR589864:GYR589878 HIN589864:HIN589878 HSJ589864:HSJ589878 ICF589864:ICF589878 IMB589864:IMB589878 IVX589864:IVX589878 JFT589864:JFT589878 JPP589864:JPP589878 JZL589864:JZL589878 KJH589864:KJH589878 KTD589864:KTD589878 LCZ589864:LCZ589878 LMV589864:LMV589878 LWR589864:LWR589878 MGN589864:MGN589878 MQJ589864:MQJ589878 NAF589864:NAF589878 NKB589864:NKB589878 NTX589864:NTX589878 ODT589864:ODT589878 ONP589864:ONP589878 OXL589864:OXL589878 PHH589864:PHH589878 PRD589864:PRD589878 QAZ589864:QAZ589878 QKV589864:QKV589878 QUR589864:QUR589878 REN589864:REN589878 ROJ589864:ROJ589878 RYF589864:RYF589878 SIB589864:SIB589878 SRX589864:SRX589878 TBT589864:TBT589878 TLP589864:TLP589878 TVL589864:TVL589878 UFH589864:UFH589878 UPD589864:UPD589878 UYZ589864:UYZ589878 VIV589864:VIV589878 VSR589864:VSR589878 WCN589864:WCN589878 WMJ589864:WMJ589878 WWF589864:WWF589878 X655400:X655414 JT655400:JT655414 TP655400:TP655414 ADL655400:ADL655414 ANH655400:ANH655414 AXD655400:AXD655414 BGZ655400:BGZ655414 BQV655400:BQV655414 CAR655400:CAR655414 CKN655400:CKN655414 CUJ655400:CUJ655414 DEF655400:DEF655414 DOB655400:DOB655414 DXX655400:DXX655414 EHT655400:EHT655414 ERP655400:ERP655414 FBL655400:FBL655414 FLH655400:FLH655414 FVD655400:FVD655414 GEZ655400:GEZ655414 GOV655400:GOV655414 GYR655400:GYR655414 HIN655400:HIN655414 HSJ655400:HSJ655414 ICF655400:ICF655414 IMB655400:IMB655414 IVX655400:IVX655414 JFT655400:JFT655414 JPP655400:JPP655414 JZL655400:JZL655414 KJH655400:KJH655414 KTD655400:KTD655414 LCZ655400:LCZ655414 LMV655400:LMV655414 LWR655400:LWR655414 MGN655400:MGN655414 MQJ655400:MQJ655414 NAF655400:NAF655414 NKB655400:NKB655414 NTX655400:NTX655414 ODT655400:ODT655414 ONP655400:ONP655414 OXL655400:OXL655414 PHH655400:PHH655414 PRD655400:PRD655414 QAZ655400:QAZ655414 QKV655400:QKV655414 QUR655400:QUR655414 REN655400:REN655414 ROJ655400:ROJ655414 RYF655400:RYF655414 SIB655400:SIB655414 SRX655400:SRX655414 TBT655400:TBT655414 TLP655400:TLP655414 TVL655400:TVL655414 UFH655400:UFH655414 UPD655400:UPD655414 UYZ655400:UYZ655414 VIV655400:VIV655414 VSR655400:VSR655414 WCN655400:WCN655414 WMJ655400:WMJ655414 WWF655400:WWF655414 X720936:X720950 JT720936:JT720950 TP720936:TP720950 ADL720936:ADL720950 ANH720936:ANH720950 AXD720936:AXD720950 BGZ720936:BGZ720950 BQV720936:BQV720950 CAR720936:CAR720950 CKN720936:CKN720950 CUJ720936:CUJ720950 DEF720936:DEF720950 DOB720936:DOB720950 DXX720936:DXX720950 EHT720936:EHT720950 ERP720936:ERP720950 FBL720936:FBL720950 FLH720936:FLH720950 FVD720936:FVD720950 GEZ720936:GEZ720950 GOV720936:GOV720950 GYR720936:GYR720950 HIN720936:HIN720950 HSJ720936:HSJ720950 ICF720936:ICF720950 IMB720936:IMB720950 IVX720936:IVX720950 JFT720936:JFT720950 JPP720936:JPP720950 JZL720936:JZL720950 KJH720936:KJH720950 KTD720936:KTD720950 LCZ720936:LCZ720950 LMV720936:LMV720950 LWR720936:LWR720950 MGN720936:MGN720950 MQJ720936:MQJ720950 NAF720936:NAF720950 NKB720936:NKB720950 NTX720936:NTX720950 ODT720936:ODT720950 ONP720936:ONP720950 OXL720936:OXL720950 PHH720936:PHH720950 PRD720936:PRD720950 QAZ720936:QAZ720950 QKV720936:QKV720950 QUR720936:QUR720950 REN720936:REN720950 ROJ720936:ROJ720950 RYF720936:RYF720950 SIB720936:SIB720950 SRX720936:SRX720950 TBT720936:TBT720950 TLP720936:TLP720950 TVL720936:TVL720950 UFH720936:UFH720950 UPD720936:UPD720950 UYZ720936:UYZ720950 VIV720936:VIV720950 VSR720936:VSR720950 WCN720936:WCN720950 WMJ720936:WMJ720950 WWF720936:WWF720950 X786472:X786486 JT786472:JT786486 TP786472:TP786486 ADL786472:ADL786486 ANH786472:ANH786486 AXD786472:AXD786486 BGZ786472:BGZ786486 BQV786472:BQV786486 CAR786472:CAR786486 CKN786472:CKN786486 CUJ786472:CUJ786486 DEF786472:DEF786486 DOB786472:DOB786486 DXX786472:DXX786486 EHT786472:EHT786486 ERP786472:ERP786486 FBL786472:FBL786486 FLH786472:FLH786486 FVD786472:FVD786486 GEZ786472:GEZ786486 GOV786472:GOV786486 GYR786472:GYR786486 HIN786472:HIN786486 HSJ786472:HSJ786486 ICF786472:ICF786486 IMB786472:IMB786486 IVX786472:IVX786486 JFT786472:JFT786486 JPP786472:JPP786486 JZL786472:JZL786486 KJH786472:KJH786486 KTD786472:KTD786486 LCZ786472:LCZ786486 LMV786472:LMV786486 LWR786472:LWR786486 MGN786472:MGN786486 MQJ786472:MQJ786486 NAF786472:NAF786486 NKB786472:NKB786486 NTX786472:NTX786486 ODT786472:ODT786486 ONP786472:ONP786486 OXL786472:OXL786486 PHH786472:PHH786486 PRD786472:PRD786486 QAZ786472:QAZ786486 QKV786472:QKV786486 QUR786472:QUR786486 REN786472:REN786486 ROJ786472:ROJ786486 RYF786472:RYF786486 SIB786472:SIB786486 SRX786472:SRX786486 TBT786472:TBT786486 TLP786472:TLP786486 TVL786472:TVL786486 UFH786472:UFH786486 UPD786472:UPD786486 UYZ786472:UYZ786486 VIV786472:VIV786486 VSR786472:VSR786486 WCN786472:WCN786486 WMJ786472:WMJ786486 WWF786472:WWF786486 X852008:X852022 JT852008:JT852022 TP852008:TP852022 ADL852008:ADL852022 ANH852008:ANH852022 AXD852008:AXD852022 BGZ852008:BGZ852022 BQV852008:BQV852022 CAR852008:CAR852022 CKN852008:CKN852022 CUJ852008:CUJ852022 DEF852008:DEF852022 DOB852008:DOB852022 DXX852008:DXX852022 EHT852008:EHT852022 ERP852008:ERP852022 FBL852008:FBL852022 FLH852008:FLH852022 FVD852008:FVD852022 GEZ852008:GEZ852022 GOV852008:GOV852022 GYR852008:GYR852022 HIN852008:HIN852022 HSJ852008:HSJ852022 ICF852008:ICF852022 IMB852008:IMB852022 IVX852008:IVX852022 JFT852008:JFT852022 JPP852008:JPP852022 JZL852008:JZL852022 KJH852008:KJH852022 KTD852008:KTD852022 LCZ852008:LCZ852022 LMV852008:LMV852022 LWR852008:LWR852022 MGN852008:MGN852022 MQJ852008:MQJ852022 NAF852008:NAF852022 NKB852008:NKB852022 NTX852008:NTX852022 ODT852008:ODT852022 ONP852008:ONP852022 OXL852008:OXL852022 PHH852008:PHH852022 PRD852008:PRD852022 QAZ852008:QAZ852022 QKV852008:QKV852022 QUR852008:QUR852022 REN852008:REN852022 ROJ852008:ROJ852022 RYF852008:RYF852022 SIB852008:SIB852022 SRX852008:SRX852022 TBT852008:TBT852022 TLP852008:TLP852022 TVL852008:TVL852022 UFH852008:UFH852022 UPD852008:UPD852022 UYZ852008:UYZ852022 VIV852008:VIV852022 VSR852008:VSR852022 WCN852008:WCN852022 WMJ852008:WMJ852022 WWF852008:WWF852022 X917544:X917558 JT917544:JT917558 TP917544:TP917558 ADL917544:ADL917558 ANH917544:ANH917558 AXD917544:AXD917558 BGZ917544:BGZ917558 BQV917544:BQV917558 CAR917544:CAR917558 CKN917544:CKN917558 CUJ917544:CUJ917558 DEF917544:DEF917558 DOB917544:DOB917558 DXX917544:DXX917558 EHT917544:EHT917558 ERP917544:ERP917558 FBL917544:FBL917558 FLH917544:FLH917558 FVD917544:FVD917558 GEZ917544:GEZ917558 GOV917544:GOV917558 GYR917544:GYR917558 HIN917544:HIN917558 HSJ917544:HSJ917558 ICF917544:ICF917558 IMB917544:IMB917558 IVX917544:IVX917558 JFT917544:JFT917558 JPP917544:JPP917558 JZL917544:JZL917558 KJH917544:KJH917558 KTD917544:KTD917558 LCZ917544:LCZ917558 LMV917544:LMV917558 LWR917544:LWR917558 MGN917544:MGN917558 MQJ917544:MQJ917558 NAF917544:NAF917558 NKB917544:NKB917558 NTX917544:NTX917558 ODT917544:ODT917558 ONP917544:ONP917558 OXL917544:OXL917558 PHH917544:PHH917558 PRD917544:PRD917558 QAZ917544:QAZ917558 QKV917544:QKV917558 QUR917544:QUR917558 REN917544:REN917558 ROJ917544:ROJ917558 RYF917544:RYF917558 SIB917544:SIB917558 SRX917544:SRX917558 TBT917544:TBT917558 TLP917544:TLP917558 TVL917544:TVL917558 UFH917544:UFH917558 UPD917544:UPD917558 UYZ917544:UYZ917558 VIV917544:VIV917558 VSR917544:VSR917558 WCN917544:WCN917558 WMJ917544:WMJ917558 WWF917544:WWF917558 X983080:X983094 JT983080:JT983094 TP983080:TP983094 ADL983080:ADL983094 ANH983080:ANH983094 AXD983080:AXD983094 BGZ983080:BGZ983094 BQV983080:BQV983094 CAR983080:CAR983094 CKN983080:CKN983094 CUJ983080:CUJ983094 DEF983080:DEF983094 DOB983080:DOB983094 DXX983080:DXX983094 EHT983080:EHT983094 ERP983080:ERP983094 FBL983080:FBL983094 FLH983080:FLH983094 FVD983080:FVD983094 GEZ983080:GEZ983094 GOV983080:GOV983094 GYR983080:GYR983094 HIN983080:HIN983094 HSJ983080:HSJ983094 ICF983080:ICF983094 IMB983080:IMB983094 IVX983080:IVX983094 JFT983080:JFT983094 JPP983080:JPP983094 JZL983080:JZL983094 KJH983080:KJH983094 KTD983080:KTD983094 LCZ983080:LCZ983094 LMV983080:LMV983094 LWR983080:LWR983094 MGN983080:MGN983094 MQJ983080:MQJ983094 NAF983080:NAF983094 NKB983080:NKB983094 NTX983080:NTX983094 ODT983080:ODT983094 ONP983080:ONP983094 OXL983080:OXL983094 PHH983080:PHH983094 PRD983080:PRD983094 QAZ983080:QAZ983094 QKV983080:QKV983094 QUR983080:QUR983094 REN983080:REN983094 ROJ983080:ROJ983094 RYF983080:RYF983094 SIB983080:SIB983094 SRX983080:SRX983094 TBT983080:TBT983094 TLP983080:TLP983094 TVL983080:TVL983094 UFH983080:UFH983094 UPD983080:UPD983094 UYZ983080:UYZ983094 VIV983080:VIV983094 VSR983080:VSR983094 WCN983080:WCN983094 WMJ983080:WMJ983094 WWF983080:WWF983094 AI40:AI52 KE40:KE52 UA40:UA52 ADW40:ADW52 ANS40:ANS52 AXO40:AXO52 BHK40:BHK52 BRG40:BRG52 CBC40:CBC52 CKY40:CKY52 CUU40:CUU52 DEQ40:DEQ52 DOM40:DOM52 DYI40:DYI52 EIE40:EIE52 ESA40:ESA52 FBW40:FBW52 FLS40:FLS52 FVO40:FVO52 GFK40:GFK52 GPG40:GPG52 GZC40:GZC52 HIY40:HIY52 HSU40:HSU52 ICQ40:ICQ52 IMM40:IMM52 IWI40:IWI52 JGE40:JGE52 JQA40:JQA52 JZW40:JZW52 KJS40:KJS52 KTO40:KTO52 LDK40:LDK52 LNG40:LNG52 LXC40:LXC52 MGY40:MGY52 MQU40:MQU52 NAQ40:NAQ52 NKM40:NKM52 NUI40:NUI52 OEE40:OEE52 OOA40:OOA52 OXW40:OXW52 PHS40:PHS52 PRO40:PRO52 QBK40:QBK52 QLG40:QLG52 QVC40:QVC52 REY40:REY52 ROU40:ROU52 RYQ40:RYQ52 SIM40:SIM52 SSI40:SSI52 TCE40:TCE52 TMA40:TMA52 TVW40:TVW52 UFS40:UFS52 UPO40:UPO52 UZK40:UZK52 VJG40:VJG52 VTC40:VTC52 WCY40:WCY52 WMU40:WMU52 WWQ40:WWQ52 AI65576:AI65588 KE65576:KE65588 UA65576:UA65588 ADW65576:ADW65588 ANS65576:ANS65588 AXO65576:AXO65588 BHK65576:BHK65588 BRG65576:BRG65588 CBC65576:CBC65588 CKY65576:CKY65588 CUU65576:CUU65588 DEQ65576:DEQ65588 DOM65576:DOM65588 DYI65576:DYI65588 EIE65576:EIE65588 ESA65576:ESA65588 FBW65576:FBW65588 FLS65576:FLS65588 FVO65576:FVO65588 GFK65576:GFK65588 GPG65576:GPG65588 GZC65576:GZC65588 HIY65576:HIY65588 HSU65576:HSU65588 ICQ65576:ICQ65588 IMM65576:IMM65588 IWI65576:IWI65588 JGE65576:JGE65588 JQA65576:JQA65588 JZW65576:JZW65588 KJS65576:KJS65588 KTO65576:KTO65588 LDK65576:LDK65588 LNG65576:LNG65588 LXC65576:LXC65588 MGY65576:MGY65588 MQU65576:MQU65588 NAQ65576:NAQ65588 NKM65576:NKM65588 NUI65576:NUI65588 OEE65576:OEE65588 OOA65576:OOA65588 OXW65576:OXW65588 PHS65576:PHS65588 PRO65576:PRO65588 QBK65576:QBK65588 QLG65576:QLG65588 QVC65576:QVC65588 REY65576:REY65588 ROU65576:ROU65588 RYQ65576:RYQ65588 SIM65576:SIM65588 SSI65576:SSI65588 TCE65576:TCE65588 TMA65576:TMA65588 TVW65576:TVW65588 UFS65576:UFS65588 UPO65576:UPO65588 UZK65576:UZK65588 VJG65576:VJG65588 VTC65576:VTC65588 WCY65576:WCY65588 WMU65576:WMU65588 WWQ65576:WWQ65588 AI131112:AI131124 KE131112:KE131124 UA131112:UA131124 ADW131112:ADW131124 ANS131112:ANS131124 AXO131112:AXO131124 BHK131112:BHK131124 BRG131112:BRG131124 CBC131112:CBC131124 CKY131112:CKY131124 CUU131112:CUU131124 DEQ131112:DEQ131124 DOM131112:DOM131124 DYI131112:DYI131124 EIE131112:EIE131124 ESA131112:ESA131124 FBW131112:FBW131124 FLS131112:FLS131124 FVO131112:FVO131124 GFK131112:GFK131124 GPG131112:GPG131124 GZC131112:GZC131124 HIY131112:HIY131124 HSU131112:HSU131124 ICQ131112:ICQ131124 IMM131112:IMM131124 IWI131112:IWI131124 JGE131112:JGE131124 JQA131112:JQA131124 JZW131112:JZW131124 KJS131112:KJS131124 KTO131112:KTO131124 LDK131112:LDK131124 LNG131112:LNG131124 LXC131112:LXC131124 MGY131112:MGY131124 MQU131112:MQU131124 NAQ131112:NAQ131124 NKM131112:NKM131124 NUI131112:NUI131124 OEE131112:OEE131124 OOA131112:OOA131124 OXW131112:OXW131124 PHS131112:PHS131124 PRO131112:PRO131124 QBK131112:QBK131124 QLG131112:QLG131124 QVC131112:QVC131124 REY131112:REY131124 ROU131112:ROU131124 RYQ131112:RYQ131124 SIM131112:SIM131124 SSI131112:SSI131124 TCE131112:TCE131124 TMA131112:TMA131124 TVW131112:TVW131124 UFS131112:UFS131124 UPO131112:UPO131124 UZK131112:UZK131124 VJG131112:VJG131124 VTC131112:VTC131124 WCY131112:WCY131124 WMU131112:WMU131124 WWQ131112:WWQ131124 AI196648:AI196660 KE196648:KE196660 UA196648:UA196660 ADW196648:ADW196660 ANS196648:ANS196660 AXO196648:AXO196660 BHK196648:BHK196660 BRG196648:BRG196660 CBC196648:CBC196660 CKY196648:CKY196660 CUU196648:CUU196660 DEQ196648:DEQ196660 DOM196648:DOM196660 DYI196648:DYI196660 EIE196648:EIE196660 ESA196648:ESA196660 FBW196648:FBW196660 FLS196648:FLS196660 FVO196648:FVO196660 GFK196648:GFK196660 GPG196648:GPG196660 GZC196648:GZC196660 HIY196648:HIY196660 HSU196648:HSU196660 ICQ196648:ICQ196660 IMM196648:IMM196660 IWI196648:IWI196660 JGE196648:JGE196660 JQA196648:JQA196660 JZW196648:JZW196660 KJS196648:KJS196660 KTO196648:KTO196660 LDK196648:LDK196660 LNG196648:LNG196660 LXC196648:LXC196660 MGY196648:MGY196660 MQU196648:MQU196660 NAQ196648:NAQ196660 NKM196648:NKM196660 NUI196648:NUI196660 OEE196648:OEE196660 OOA196648:OOA196660 OXW196648:OXW196660 PHS196648:PHS196660 PRO196648:PRO196660 QBK196648:QBK196660 QLG196648:QLG196660 QVC196648:QVC196660 REY196648:REY196660 ROU196648:ROU196660 RYQ196648:RYQ196660 SIM196648:SIM196660 SSI196648:SSI196660 TCE196648:TCE196660 TMA196648:TMA196660 TVW196648:TVW196660 UFS196648:UFS196660 UPO196648:UPO196660 UZK196648:UZK196660 VJG196648:VJG196660 VTC196648:VTC196660 WCY196648:WCY196660 WMU196648:WMU196660 WWQ196648:WWQ196660 AI262184:AI262196 KE262184:KE262196 UA262184:UA262196 ADW262184:ADW262196 ANS262184:ANS262196 AXO262184:AXO262196 BHK262184:BHK262196 BRG262184:BRG262196 CBC262184:CBC262196 CKY262184:CKY262196 CUU262184:CUU262196 DEQ262184:DEQ262196 DOM262184:DOM262196 DYI262184:DYI262196 EIE262184:EIE262196 ESA262184:ESA262196 FBW262184:FBW262196 FLS262184:FLS262196 FVO262184:FVO262196 GFK262184:GFK262196 GPG262184:GPG262196 GZC262184:GZC262196 HIY262184:HIY262196 HSU262184:HSU262196 ICQ262184:ICQ262196 IMM262184:IMM262196 IWI262184:IWI262196 JGE262184:JGE262196 JQA262184:JQA262196 JZW262184:JZW262196 KJS262184:KJS262196 KTO262184:KTO262196 LDK262184:LDK262196 LNG262184:LNG262196 LXC262184:LXC262196 MGY262184:MGY262196 MQU262184:MQU262196 NAQ262184:NAQ262196 NKM262184:NKM262196 NUI262184:NUI262196 OEE262184:OEE262196 OOA262184:OOA262196 OXW262184:OXW262196 PHS262184:PHS262196 PRO262184:PRO262196 QBK262184:QBK262196 QLG262184:QLG262196 QVC262184:QVC262196 REY262184:REY262196 ROU262184:ROU262196 RYQ262184:RYQ262196 SIM262184:SIM262196 SSI262184:SSI262196 TCE262184:TCE262196 TMA262184:TMA262196 TVW262184:TVW262196 UFS262184:UFS262196 UPO262184:UPO262196 UZK262184:UZK262196 VJG262184:VJG262196 VTC262184:VTC262196 WCY262184:WCY262196 WMU262184:WMU262196 WWQ262184:WWQ262196 AI327720:AI327732 KE327720:KE327732 UA327720:UA327732 ADW327720:ADW327732 ANS327720:ANS327732 AXO327720:AXO327732 BHK327720:BHK327732 BRG327720:BRG327732 CBC327720:CBC327732 CKY327720:CKY327732 CUU327720:CUU327732 DEQ327720:DEQ327732 DOM327720:DOM327732 DYI327720:DYI327732 EIE327720:EIE327732 ESA327720:ESA327732 FBW327720:FBW327732 FLS327720:FLS327732 FVO327720:FVO327732 GFK327720:GFK327732 GPG327720:GPG327732 GZC327720:GZC327732 HIY327720:HIY327732 HSU327720:HSU327732 ICQ327720:ICQ327732 IMM327720:IMM327732 IWI327720:IWI327732 JGE327720:JGE327732 JQA327720:JQA327732 JZW327720:JZW327732 KJS327720:KJS327732 KTO327720:KTO327732 LDK327720:LDK327732 LNG327720:LNG327732 LXC327720:LXC327732 MGY327720:MGY327732 MQU327720:MQU327732 NAQ327720:NAQ327732 NKM327720:NKM327732 NUI327720:NUI327732 OEE327720:OEE327732 OOA327720:OOA327732 OXW327720:OXW327732 PHS327720:PHS327732 PRO327720:PRO327732 QBK327720:QBK327732 QLG327720:QLG327732 QVC327720:QVC327732 REY327720:REY327732 ROU327720:ROU327732 RYQ327720:RYQ327732 SIM327720:SIM327732 SSI327720:SSI327732 TCE327720:TCE327732 TMA327720:TMA327732 TVW327720:TVW327732 UFS327720:UFS327732 UPO327720:UPO327732 UZK327720:UZK327732 VJG327720:VJG327732 VTC327720:VTC327732 WCY327720:WCY327732 WMU327720:WMU327732 WWQ327720:WWQ327732 AI393256:AI393268 KE393256:KE393268 UA393256:UA393268 ADW393256:ADW393268 ANS393256:ANS393268 AXO393256:AXO393268 BHK393256:BHK393268 BRG393256:BRG393268 CBC393256:CBC393268 CKY393256:CKY393268 CUU393256:CUU393268 DEQ393256:DEQ393268 DOM393256:DOM393268 DYI393256:DYI393268 EIE393256:EIE393268 ESA393256:ESA393268 FBW393256:FBW393268 FLS393256:FLS393268 FVO393256:FVO393268 GFK393256:GFK393268 GPG393256:GPG393268 GZC393256:GZC393268 HIY393256:HIY393268 HSU393256:HSU393268 ICQ393256:ICQ393268 IMM393256:IMM393268 IWI393256:IWI393268 JGE393256:JGE393268 JQA393256:JQA393268 JZW393256:JZW393268 KJS393256:KJS393268 KTO393256:KTO393268 LDK393256:LDK393268 LNG393256:LNG393268 LXC393256:LXC393268 MGY393256:MGY393268 MQU393256:MQU393268 NAQ393256:NAQ393268 NKM393256:NKM393268 NUI393256:NUI393268 OEE393256:OEE393268 OOA393256:OOA393268 OXW393256:OXW393268 PHS393256:PHS393268 PRO393256:PRO393268 QBK393256:QBK393268 QLG393256:QLG393268 QVC393256:QVC393268 REY393256:REY393268 ROU393256:ROU393268 RYQ393256:RYQ393268 SIM393256:SIM393268 SSI393256:SSI393268 TCE393256:TCE393268 TMA393256:TMA393268 TVW393256:TVW393268 UFS393256:UFS393268 UPO393256:UPO393268 UZK393256:UZK393268 VJG393256:VJG393268 VTC393256:VTC393268 WCY393256:WCY393268 WMU393256:WMU393268 WWQ393256:WWQ393268 AI458792:AI458804 KE458792:KE458804 UA458792:UA458804 ADW458792:ADW458804 ANS458792:ANS458804 AXO458792:AXO458804 BHK458792:BHK458804 BRG458792:BRG458804 CBC458792:CBC458804 CKY458792:CKY458804 CUU458792:CUU458804 DEQ458792:DEQ458804 DOM458792:DOM458804 DYI458792:DYI458804 EIE458792:EIE458804 ESA458792:ESA458804 FBW458792:FBW458804 FLS458792:FLS458804 FVO458792:FVO458804 GFK458792:GFK458804 GPG458792:GPG458804 GZC458792:GZC458804 HIY458792:HIY458804 HSU458792:HSU458804 ICQ458792:ICQ458804 IMM458792:IMM458804 IWI458792:IWI458804 JGE458792:JGE458804 JQA458792:JQA458804 JZW458792:JZW458804 KJS458792:KJS458804 KTO458792:KTO458804 LDK458792:LDK458804 LNG458792:LNG458804 LXC458792:LXC458804 MGY458792:MGY458804 MQU458792:MQU458804 NAQ458792:NAQ458804 NKM458792:NKM458804 NUI458792:NUI458804 OEE458792:OEE458804 OOA458792:OOA458804 OXW458792:OXW458804 PHS458792:PHS458804 PRO458792:PRO458804 QBK458792:QBK458804 QLG458792:QLG458804 QVC458792:QVC458804 REY458792:REY458804 ROU458792:ROU458804 RYQ458792:RYQ458804 SIM458792:SIM458804 SSI458792:SSI458804 TCE458792:TCE458804 TMA458792:TMA458804 TVW458792:TVW458804 UFS458792:UFS458804 UPO458792:UPO458804 UZK458792:UZK458804 VJG458792:VJG458804 VTC458792:VTC458804 WCY458792:WCY458804 WMU458792:WMU458804 WWQ458792:WWQ458804 AI524328:AI524340 KE524328:KE524340 UA524328:UA524340 ADW524328:ADW524340 ANS524328:ANS524340 AXO524328:AXO524340 BHK524328:BHK524340 BRG524328:BRG524340 CBC524328:CBC524340 CKY524328:CKY524340 CUU524328:CUU524340 DEQ524328:DEQ524340 DOM524328:DOM524340 DYI524328:DYI524340 EIE524328:EIE524340 ESA524328:ESA524340 FBW524328:FBW524340 FLS524328:FLS524340 FVO524328:FVO524340 GFK524328:GFK524340 GPG524328:GPG524340 GZC524328:GZC524340 HIY524328:HIY524340 HSU524328:HSU524340 ICQ524328:ICQ524340 IMM524328:IMM524340 IWI524328:IWI524340 JGE524328:JGE524340 JQA524328:JQA524340 JZW524328:JZW524340 KJS524328:KJS524340 KTO524328:KTO524340 LDK524328:LDK524340 LNG524328:LNG524340 LXC524328:LXC524340 MGY524328:MGY524340 MQU524328:MQU524340 NAQ524328:NAQ524340 NKM524328:NKM524340 NUI524328:NUI524340 OEE524328:OEE524340 OOA524328:OOA524340 OXW524328:OXW524340 PHS524328:PHS524340 PRO524328:PRO524340 QBK524328:QBK524340 QLG524328:QLG524340 QVC524328:QVC524340 REY524328:REY524340 ROU524328:ROU524340 RYQ524328:RYQ524340 SIM524328:SIM524340 SSI524328:SSI524340 TCE524328:TCE524340 TMA524328:TMA524340 TVW524328:TVW524340 UFS524328:UFS524340 UPO524328:UPO524340 UZK524328:UZK524340 VJG524328:VJG524340 VTC524328:VTC524340 WCY524328:WCY524340 WMU524328:WMU524340 WWQ524328:WWQ524340 AI589864:AI589876 KE589864:KE589876 UA589864:UA589876 ADW589864:ADW589876 ANS589864:ANS589876 AXO589864:AXO589876 BHK589864:BHK589876 BRG589864:BRG589876 CBC589864:CBC589876 CKY589864:CKY589876 CUU589864:CUU589876 DEQ589864:DEQ589876 DOM589864:DOM589876 DYI589864:DYI589876 EIE589864:EIE589876 ESA589864:ESA589876 FBW589864:FBW589876 FLS589864:FLS589876 FVO589864:FVO589876 GFK589864:GFK589876 GPG589864:GPG589876 GZC589864:GZC589876 HIY589864:HIY589876 HSU589864:HSU589876 ICQ589864:ICQ589876 IMM589864:IMM589876 IWI589864:IWI589876 JGE589864:JGE589876 JQA589864:JQA589876 JZW589864:JZW589876 KJS589864:KJS589876 KTO589864:KTO589876 LDK589864:LDK589876 LNG589864:LNG589876 LXC589864:LXC589876 MGY589864:MGY589876 MQU589864:MQU589876 NAQ589864:NAQ589876 NKM589864:NKM589876 NUI589864:NUI589876 OEE589864:OEE589876 OOA589864:OOA589876 OXW589864:OXW589876 PHS589864:PHS589876 PRO589864:PRO589876 QBK589864:QBK589876 QLG589864:QLG589876 QVC589864:QVC589876 REY589864:REY589876 ROU589864:ROU589876 RYQ589864:RYQ589876 SIM589864:SIM589876 SSI589864:SSI589876 TCE589864:TCE589876 TMA589864:TMA589876 TVW589864:TVW589876 UFS589864:UFS589876 UPO589864:UPO589876 UZK589864:UZK589876 VJG589864:VJG589876 VTC589864:VTC589876 WCY589864:WCY589876 WMU589864:WMU589876 WWQ589864:WWQ589876 AI655400:AI655412 KE655400:KE655412 UA655400:UA655412 ADW655400:ADW655412 ANS655400:ANS655412 AXO655400:AXO655412 BHK655400:BHK655412 BRG655400:BRG655412 CBC655400:CBC655412 CKY655400:CKY655412 CUU655400:CUU655412 DEQ655400:DEQ655412 DOM655400:DOM655412 DYI655400:DYI655412 EIE655400:EIE655412 ESA655400:ESA655412 FBW655400:FBW655412 FLS655400:FLS655412 FVO655400:FVO655412 GFK655400:GFK655412 GPG655400:GPG655412 GZC655400:GZC655412 HIY655400:HIY655412 HSU655400:HSU655412 ICQ655400:ICQ655412 IMM655400:IMM655412 IWI655400:IWI655412 JGE655400:JGE655412 JQA655400:JQA655412 JZW655400:JZW655412 KJS655400:KJS655412 KTO655400:KTO655412 LDK655400:LDK655412 LNG655400:LNG655412 LXC655400:LXC655412 MGY655400:MGY655412 MQU655400:MQU655412 NAQ655400:NAQ655412 NKM655400:NKM655412 NUI655400:NUI655412 OEE655400:OEE655412 OOA655400:OOA655412 OXW655400:OXW655412 PHS655400:PHS655412 PRO655400:PRO655412 QBK655400:QBK655412 QLG655400:QLG655412 QVC655400:QVC655412 REY655400:REY655412 ROU655400:ROU655412 RYQ655400:RYQ655412 SIM655400:SIM655412 SSI655400:SSI655412 TCE655400:TCE655412 TMA655400:TMA655412 TVW655400:TVW655412 UFS655400:UFS655412 UPO655400:UPO655412 UZK655400:UZK655412 VJG655400:VJG655412 VTC655400:VTC655412 WCY655400:WCY655412 WMU655400:WMU655412 WWQ655400:WWQ655412 AI720936:AI720948 KE720936:KE720948 UA720936:UA720948 ADW720936:ADW720948 ANS720936:ANS720948 AXO720936:AXO720948 BHK720936:BHK720948 BRG720936:BRG720948 CBC720936:CBC720948 CKY720936:CKY720948 CUU720936:CUU720948 DEQ720936:DEQ720948 DOM720936:DOM720948 DYI720936:DYI720948 EIE720936:EIE720948 ESA720936:ESA720948 FBW720936:FBW720948 FLS720936:FLS720948 FVO720936:FVO720948 GFK720936:GFK720948 GPG720936:GPG720948 GZC720936:GZC720948 HIY720936:HIY720948 HSU720936:HSU720948 ICQ720936:ICQ720948 IMM720936:IMM720948 IWI720936:IWI720948 JGE720936:JGE720948 JQA720936:JQA720948 JZW720936:JZW720948 KJS720936:KJS720948 KTO720936:KTO720948 LDK720936:LDK720948 LNG720936:LNG720948 LXC720936:LXC720948 MGY720936:MGY720948 MQU720936:MQU720948 NAQ720936:NAQ720948 NKM720936:NKM720948 NUI720936:NUI720948 OEE720936:OEE720948 OOA720936:OOA720948 OXW720936:OXW720948 PHS720936:PHS720948 PRO720936:PRO720948 QBK720936:QBK720948 QLG720936:QLG720948 QVC720936:QVC720948 REY720936:REY720948 ROU720936:ROU720948 RYQ720936:RYQ720948 SIM720936:SIM720948 SSI720936:SSI720948 TCE720936:TCE720948 TMA720936:TMA720948 TVW720936:TVW720948 UFS720936:UFS720948 UPO720936:UPO720948 UZK720936:UZK720948 VJG720936:VJG720948 VTC720936:VTC720948 WCY720936:WCY720948 WMU720936:WMU720948 WWQ720936:WWQ720948 AI786472:AI786484 KE786472:KE786484 UA786472:UA786484 ADW786472:ADW786484 ANS786472:ANS786484 AXO786472:AXO786484 BHK786472:BHK786484 BRG786472:BRG786484 CBC786472:CBC786484 CKY786472:CKY786484 CUU786472:CUU786484 DEQ786472:DEQ786484 DOM786472:DOM786484 DYI786472:DYI786484 EIE786472:EIE786484 ESA786472:ESA786484 FBW786472:FBW786484 FLS786472:FLS786484 FVO786472:FVO786484 GFK786472:GFK786484 GPG786472:GPG786484 GZC786472:GZC786484 HIY786472:HIY786484 HSU786472:HSU786484 ICQ786472:ICQ786484 IMM786472:IMM786484 IWI786472:IWI786484 JGE786472:JGE786484 JQA786472:JQA786484 JZW786472:JZW786484 KJS786472:KJS786484 KTO786472:KTO786484 LDK786472:LDK786484 LNG786472:LNG786484 LXC786472:LXC786484 MGY786472:MGY786484 MQU786472:MQU786484 NAQ786472:NAQ786484 NKM786472:NKM786484 NUI786472:NUI786484 OEE786472:OEE786484 OOA786472:OOA786484 OXW786472:OXW786484 PHS786472:PHS786484 PRO786472:PRO786484 QBK786472:QBK786484 QLG786472:QLG786484 QVC786472:QVC786484 REY786472:REY786484 ROU786472:ROU786484 RYQ786472:RYQ786484 SIM786472:SIM786484 SSI786472:SSI786484 TCE786472:TCE786484 TMA786472:TMA786484 TVW786472:TVW786484 UFS786472:UFS786484 UPO786472:UPO786484 UZK786472:UZK786484 VJG786472:VJG786484 VTC786472:VTC786484 WCY786472:WCY786484 WMU786472:WMU786484 WWQ786472:WWQ786484 AI852008:AI852020 KE852008:KE852020 UA852008:UA852020 ADW852008:ADW852020 ANS852008:ANS852020 AXO852008:AXO852020 BHK852008:BHK852020 BRG852008:BRG852020 CBC852008:CBC852020 CKY852008:CKY852020 CUU852008:CUU852020 DEQ852008:DEQ852020 DOM852008:DOM852020 DYI852008:DYI852020 EIE852008:EIE852020 ESA852008:ESA852020 FBW852008:FBW852020 FLS852008:FLS852020 FVO852008:FVO852020 GFK852008:GFK852020 GPG852008:GPG852020 GZC852008:GZC852020 HIY852008:HIY852020 HSU852008:HSU852020 ICQ852008:ICQ852020 IMM852008:IMM852020 IWI852008:IWI852020 JGE852008:JGE852020 JQA852008:JQA852020 JZW852008:JZW852020 KJS852008:KJS852020 KTO852008:KTO852020 LDK852008:LDK852020 LNG852008:LNG852020 LXC852008:LXC852020 MGY852008:MGY852020 MQU852008:MQU852020 NAQ852008:NAQ852020 NKM852008:NKM852020 NUI852008:NUI852020 OEE852008:OEE852020 OOA852008:OOA852020 OXW852008:OXW852020 PHS852008:PHS852020 PRO852008:PRO852020 QBK852008:QBK852020 QLG852008:QLG852020 QVC852008:QVC852020 REY852008:REY852020 ROU852008:ROU852020 RYQ852008:RYQ852020 SIM852008:SIM852020 SSI852008:SSI852020 TCE852008:TCE852020 TMA852008:TMA852020 TVW852008:TVW852020 UFS852008:UFS852020 UPO852008:UPO852020 UZK852008:UZK852020 VJG852008:VJG852020 VTC852008:VTC852020 WCY852008:WCY852020 WMU852008:WMU852020 WWQ852008:WWQ852020 AI917544:AI917556 KE917544:KE917556 UA917544:UA917556 ADW917544:ADW917556 ANS917544:ANS917556 AXO917544:AXO917556 BHK917544:BHK917556 BRG917544:BRG917556 CBC917544:CBC917556 CKY917544:CKY917556 CUU917544:CUU917556 DEQ917544:DEQ917556 DOM917544:DOM917556 DYI917544:DYI917556 EIE917544:EIE917556 ESA917544:ESA917556 FBW917544:FBW917556 FLS917544:FLS917556 FVO917544:FVO917556 GFK917544:GFK917556 GPG917544:GPG917556 GZC917544:GZC917556 HIY917544:HIY917556 HSU917544:HSU917556 ICQ917544:ICQ917556 IMM917544:IMM917556 IWI917544:IWI917556 JGE917544:JGE917556 JQA917544:JQA917556 JZW917544:JZW917556 KJS917544:KJS917556 KTO917544:KTO917556 LDK917544:LDK917556 LNG917544:LNG917556 LXC917544:LXC917556 MGY917544:MGY917556 MQU917544:MQU917556 NAQ917544:NAQ917556 NKM917544:NKM917556 NUI917544:NUI917556 OEE917544:OEE917556 OOA917544:OOA917556 OXW917544:OXW917556 PHS917544:PHS917556 PRO917544:PRO917556 QBK917544:QBK917556 QLG917544:QLG917556 QVC917544:QVC917556 REY917544:REY917556 ROU917544:ROU917556 RYQ917544:RYQ917556 SIM917544:SIM917556 SSI917544:SSI917556 TCE917544:TCE917556 TMA917544:TMA917556 TVW917544:TVW917556 UFS917544:UFS917556 UPO917544:UPO917556 UZK917544:UZK917556 VJG917544:VJG917556 VTC917544:VTC917556 WCY917544:WCY917556 WMU917544:WMU917556 WWQ917544:WWQ917556 AI983080:AI983092 KE983080:KE983092 UA983080:UA983092 ADW983080:ADW983092 ANS983080:ANS983092 AXO983080:AXO983092 BHK983080:BHK983092 BRG983080:BRG983092 CBC983080:CBC983092 CKY983080:CKY983092 CUU983080:CUU983092 DEQ983080:DEQ983092 DOM983080:DOM983092 DYI983080:DYI983092 EIE983080:EIE983092 ESA983080:ESA983092 FBW983080:FBW983092 FLS983080:FLS983092 FVO983080:FVO983092 GFK983080:GFK983092 GPG983080:GPG983092 GZC983080:GZC983092 HIY983080:HIY983092 HSU983080:HSU983092 ICQ983080:ICQ983092 IMM983080:IMM983092 IWI983080:IWI983092 JGE983080:JGE983092 JQA983080:JQA983092 JZW983080:JZW983092 KJS983080:KJS983092 KTO983080:KTO983092 LDK983080:LDK983092 LNG983080:LNG983092 LXC983080:LXC983092 MGY983080:MGY983092 MQU983080:MQU983092 NAQ983080:NAQ983092 NKM983080:NKM983092 NUI983080:NUI983092 OEE983080:OEE983092 OOA983080:OOA983092 OXW983080:OXW983092 PHS983080:PHS983092 PRO983080:PRO983092 QBK983080:QBK983092 QLG983080:QLG983092 QVC983080:QVC983092 REY983080:REY983092 ROU983080:ROU983092 RYQ983080:RYQ983092 SIM983080:SIM983092 SSI983080:SSI983092 TCE983080:TCE983092 TMA983080:TMA983092 TVW983080:TVW983092 UFS983080:UFS983092 UPO983080:UPO983092 UZK983080:UZK983092 VJG983080:VJG983092 VTC983080:VTC983092 WCY983080:WCY983092 WMU983080:WMU983092 WWQ983080:WWQ983092" xr:uid="{ED46CAB2-6080-44C2-A438-D02B6E848D7F}">
      <formula1>"□,■"</formula1>
    </dataValidation>
    <dataValidation type="list" allowBlank="1" showInputMessage="1" showErrorMessage="1" sqref="M40:N54 JI40:JJ54 TE40:TF54 ADA40:ADB54 AMW40:AMX54 AWS40:AWT54 BGO40:BGP54 BQK40:BQL54 CAG40:CAH54 CKC40:CKD54 CTY40:CTZ54 DDU40:DDV54 DNQ40:DNR54 DXM40:DXN54 EHI40:EHJ54 ERE40:ERF54 FBA40:FBB54 FKW40:FKX54 FUS40:FUT54 GEO40:GEP54 GOK40:GOL54 GYG40:GYH54 HIC40:HID54 HRY40:HRZ54 IBU40:IBV54 ILQ40:ILR54 IVM40:IVN54 JFI40:JFJ54 JPE40:JPF54 JZA40:JZB54 KIW40:KIX54 KSS40:KST54 LCO40:LCP54 LMK40:LML54 LWG40:LWH54 MGC40:MGD54 MPY40:MPZ54 MZU40:MZV54 NJQ40:NJR54 NTM40:NTN54 ODI40:ODJ54 ONE40:ONF54 OXA40:OXB54 PGW40:PGX54 PQS40:PQT54 QAO40:QAP54 QKK40:QKL54 QUG40:QUH54 REC40:RED54 RNY40:RNZ54 RXU40:RXV54 SHQ40:SHR54 SRM40:SRN54 TBI40:TBJ54 TLE40:TLF54 TVA40:TVB54 UEW40:UEX54 UOS40:UOT54 UYO40:UYP54 VIK40:VIL54 VSG40:VSH54 WCC40:WCD54 WLY40:WLZ54 WVU40:WVV54 M65576:N65590 JI65576:JJ65590 TE65576:TF65590 ADA65576:ADB65590 AMW65576:AMX65590 AWS65576:AWT65590 BGO65576:BGP65590 BQK65576:BQL65590 CAG65576:CAH65590 CKC65576:CKD65590 CTY65576:CTZ65590 DDU65576:DDV65590 DNQ65576:DNR65590 DXM65576:DXN65590 EHI65576:EHJ65590 ERE65576:ERF65590 FBA65576:FBB65590 FKW65576:FKX65590 FUS65576:FUT65590 GEO65576:GEP65590 GOK65576:GOL65590 GYG65576:GYH65590 HIC65576:HID65590 HRY65576:HRZ65590 IBU65576:IBV65590 ILQ65576:ILR65590 IVM65576:IVN65590 JFI65576:JFJ65590 JPE65576:JPF65590 JZA65576:JZB65590 KIW65576:KIX65590 KSS65576:KST65590 LCO65576:LCP65590 LMK65576:LML65590 LWG65576:LWH65590 MGC65576:MGD65590 MPY65576:MPZ65590 MZU65576:MZV65590 NJQ65576:NJR65590 NTM65576:NTN65590 ODI65576:ODJ65590 ONE65576:ONF65590 OXA65576:OXB65590 PGW65576:PGX65590 PQS65576:PQT65590 QAO65576:QAP65590 QKK65576:QKL65590 QUG65576:QUH65590 REC65576:RED65590 RNY65576:RNZ65590 RXU65576:RXV65590 SHQ65576:SHR65590 SRM65576:SRN65590 TBI65576:TBJ65590 TLE65576:TLF65590 TVA65576:TVB65590 UEW65576:UEX65590 UOS65576:UOT65590 UYO65576:UYP65590 VIK65576:VIL65590 VSG65576:VSH65590 WCC65576:WCD65590 WLY65576:WLZ65590 WVU65576:WVV65590 M131112:N131126 JI131112:JJ131126 TE131112:TF131126 ADA131112:ADB131126 AMW131112:AMX131126 AWS131112:AWT131126 BGO131112:BGP131126 BQK131112:BQL131126 CAG131112:CAH131126 CKC131112:CKD131126 CTY131112:CTZ131126 DDU131112:DDV131126 DNQ131112:DNR131126 DXM131112:DXN131126 EHI131112:EHJ131126 ERE131112:ERF131126 FBA131112:FBB131126 FKW131112:FKX131126 FUS131112:FUT131126 GEO131112:GEP131126 GOK131112:GOL131126 GYG131112:GYH131126 HIC131112:HID131126 HRY131112:HRZ131126 IBU131112:IBV131126 ILQ131112:ILR131126 IVM131112:IVN131126 JFI131112:JFJ131126 JPE131112:JPF131126 JZA131112:JZB131126 KIW131112:KIX131126 KSS131112:KST131126 LCO131112:LCP131126 LMK131112:LML131126 LWG131112:LWH131126 MGC131112:MGD131126 MPY131112:MPZ131126 MZU131112:MZV131126 NJQ131112:NJR131126 NTM131112:NTN131126 ODI131112:ODJ131126 ONE131112:ONF131126 OXA131112:OXB131126 PGW131112:PGX131126 PQS131112:PQT131126 QAO131112:QAP131126 QKK131112:QKL131126 QUG131112:QUH131126 REC131112:RED131126 RNY131112:RNZ131126 RXU131112:RXV131126 SHQ131112:SHR131126 SRM131112:SRN131126 TBI131112:TBJ131126 TLE131112:TLF131126 TVA131112:TVB131126 UEW131112:UEX131126 UOS131112:UOT131126 UYO131112:UYP131126 VIK131112:VIL131126 VSG131112:VSH131126 WCC131112:WCD131126 WLY131112:WLZ131126 WVU131112:WVV131126 M196648:N196662 JI196648:JJ196662 TE196648:TF196662 ADA196648:ADB196662 AMW196648:AMX196662 AWS196648:AWT196662 BGO196648:BGP196662 BQK196648:BQL196662 CAG196648:CAH196662 CKC196648:CKD196662 CTY196648:CTZ196662 DDU196648:DDV196662 DNQ196648:DNR196662 DXM196648:DXN196662 EHI196648:EHJ196662 ERE196648:ERF196662 FBA196648:FBB196662 FKW196648:FKX196662 FUS196648:FUT196662 GEO196648:GEP196662 GOK196648:GOL196662 GYG196648:GYH196662 HIC196648:HID196662 HRY196648:HRZ196662 IBU196648:IBV196662 ILQ196648:ILR196662 IVM196648:IVN196662 JFI196648:JFJ196662 JPE196648:JPF196662 JZA196648:JZB196662 KIW196648:KIX196662 KSS196648:KST196662 LCO196648:LCP196662 LMK196648:LML196662 LWG196648:LWH196662 MGC196648:MGD196662 MPY196648:MPZ196662 MZU196648:MZV196662 NJQ196648:NJR196662 NTM196648:NTN196662 ODI196648:ODJ196662 ONE196648:ONF196662 OXA196648:OXB196662 PGW196648:PGX196662 PQS196648:PQT196662 QAO196648:QAP196662 QKK196648:QKL196662 QUG196648:QUH196662 REC196648:RED196662 RNY196648:RNZ196662 RXU196648:RXV196662 SHQ196648:SHR196662 SRM196648:SRN196662 TBI196648:TBJ196662 TLE196648:TLF196662 TVA196648:TVB196662 UEW196648:UEX196662 UOS196648:UOT196662 UYO196648:UYP196662 VIK196648:VIL196662 VSG196648:VSH196662 WCC196648:WCD196662 WLY196648:WLZ196662 WVU196648:WVV196662 M262184:N262198 JI262184:JJ262198 TE262184:TF262198 ADA262184:ADB262198 AMW262184:AMX262198 AWS262184:AWT262198 BGO262184:BGP262198 BQK262184:BQL262198 CAG262184:CAH262198 CKC262184:CKD262198 CTY262184:CTZ262198 DDU262184:DDV262198 DNQ262184:DNR262198 DXM262184:DXN262198 EHI262184:EHJ262198 ERE262184:ERF262198 FBA262184:FBB262198 FKW262184:FKX262198 FUS262184:FUT262198 GEO262184:GEP262198 GOK262184:GOL262198 GYG262184:GYH262198 HIC262184:HID262198 HRY262184:HRZ262198 IBU262184:IBV262198 ILQ262184:ILR262198 IVM262184:IVN262198 JFI262184:JFJ262198 JPE262184:JPF262198 JZA262184:JZB262198 KIW262184:KIX262198 KSS262184:KST262198 LCO262184:LCP262198 LMK262184:LML262198 LWG262184:LWH262198 MGC262184:MGD262198 MPY262184:MPZ262198 MZU262184:MZV262198 NJQ262184:NJR262198 NTM262184:NTN262198 ODI262184:ODJ262198 ONE262184:ONF262198 OXA262184:OXB262198 PGW262184:PGX262198 PQS262184:PQT262198 QAO262184:QAP262198 QKK262184:QKL262198 QUG262184:QUH262198 REC262184:RED262198 RNY262184:RNZ262198 RXU262184:RXV262198 SHQ262184:SHR262198 SRM262184:SRN262198 TBI262184:TBJ262198 TLE262184:TLF262198 TVA262184:TVB262198 UEW262184:UEX262198 UOS262184:UOT262198 UYO262184:UYP262198 VIK262184:VIL262198 VSG262184:VSH262198 WCC262184:WCD262198 WLY262184:WLZ262198 WVU262184:WVV262198 M327720:N327734 JI327720:JJ327734 TE327720:TF327734 ADA327720:ADB327734 AMW327720:AMX327734 AWS327720:AWT327734 BGO327720:BGP327734 BQK327720:BQL327734 CAG327720:CAH327734 CKC327720:CKD327734 CTY327720:CTZ327734 DDU327720:DDV327734 DNQ327720:DNR327734 DXM327720:DXN327734 EHI327720:EHJ327734 ERE327720:ERF327734 FBA327720:FBB327734 FKW327720:FKX327734 FUS327720:FUT327734 GEO327720:GEP327734 GOK327720:GOL327734 GYG327720:GYH327734 HIC327720:HID327734 HRY327720:HRZ327734 IBU327720:IBV327734 ILQ327720:ILR327734 IVM327720:IVN327734 JFI327720:JFJ327734 JPE327720:JPF327734 JZA327720:JZB327734 KIW327720:KIX327734 KSS327720:KST327734 LCO327720:LCP327734 LMK327720:LML327734 LWG327720:LWH327734 MGC327720:MGD327734 MPY327720:MPZ327734 MZU327720:MZV327734 NJQ327720:NJR327734 NTM327720:NTN327734 ODI327720:ODJ327734 ONE327720:ONF327734 OXA327720:OXB327734 PGW327720:PGX327734 PQS327720:PQT327734 QAO327720:QAP327734 QKK327720:QKL327734 QUG327720:QUH327734 REC327720:RED327734 RNY327720:RNZ327734 RXU327720:RXV327734 SHQ327720:SHR327734 SRM327720:SRN327734 TBI327720:TBJ327734 TLE327720:TLF327734 TVA327720:TVB327734 UEW327720:UEX327734 UOS327720:UOT327734 UYO327720:UYP327734 VIK327720:VIL327734 VSG327720:VSH327734 WCC327720:WCD327734 WLY327720:WLZ327734 WVU327720:WVV327734 M393256:N393270 JI393256:JJ393270 TE393256:TF393270 ADA393256:ADB393270 AMW393256:AMX393270 AWS393256:AWT393270 BGO393256:BGP393270 BQK393256:BQL393270 CAG393256:CAH393270 CKC393256:CKD393270 CTY393256:CTZ393270 DDU393256:DDV393270 DNQ393256:DNR393270 DXM393256:DXN393270 EHI393256:EHJ393270 ERE393256:ERF393270 FBA393256:FBB393270 FKW393256:FKX393270 FUS393256:FUT393270 GEO393256:GEP393270 GOK393256:GOL393270 GYG393256:GYH393270 HIC393256:HID393270 HRY393256:HRZ393270 IBU393256:IBV393270 ILQ393256:ILR393270 IVM393256:IVN393270 JFI393256:JFJ393270 JPE393256:JPF393270 JZA393256:JZB393270 KIW393256:KIX393270 KSS393256:KST393270 LCO393256:LCP393270 LMK393256:LML393270 LWG393256:LWH393270 MGC393256:MGD393270 MPY393256:MPZ393270 MZU393256:MZV393270 NJQ393256:NJR393270 NTM393256:NTN393270 ODI393256:ODJ393270 ONE393256:ONF393270 OXA393256:OXB393270 PGW393256:PGX393270 PQS393256:PQT393270 QAO393256:QAP393270 QKK393256:QKL393270 QUG393256:QUH393270 REC393256:RED393270 RNY393256:RNZ393270 RXU393256:RXV393270 SHQ393256:SHR393270 SRM393256:SRN393270 TBI393256:TBJ393270 TLE393256:TLF393270 TVA393256:TVB393270 UEW393256:UEX393270 UOS393256:UOT393270 UYO393256:UYP393270 VIK393256:VIL393270 VSG393256:VSH393270 WCC393256:WCD393270 WLY393256:WLZ393270 WVU393256:WVV393270 M458792:N458806 JI458792:JJ458806 TE458792:TF458806 ADA458792:ADB458806 AMW458792:AMX458806 AWS458792:AWT458806 BGO458792:BGP458806 BQK458792:BQL458806 CAG458792:CAH458806 CKC458792:CKD458806 CTY458792:CTZ458806 DDU458792:DDV458806 DNQ458792:DNR458806 DXM458792:DXN458806 EHI458792:EHJ458806 ERE458792:ERF458806 FBA458792:FBB458806 FKW458792:FKX458806 FUS458792:FUT458806 GEO458792:GEP458806 GOK458792:GOL458806 GYG458792:GYH458806 HIC458792:HID458806 HRY458792:HRZ458806 IBU458792:IBV458806 ILQ458792:ILR458806 IVM458792:IVN458806 JFI458792:JFJ458806 JPE458792:JPF458806 JZA458792:JZB458806 KIW458792:KIX458806 KSS458792:KST458806 LCO458792:LCP458806 LMK458792:LML458806 LWG458792:LWH458806 MGC458792:MGD458806 MPY458792:MPZ458806 MZU458792:MZV458806 NJQ458792:NJR458806 NTM458792:NTN458806 ODI458792:ODJ458806 ONE458792:ONF458806 OXA458792:OXB458806 PGW458792:PGX458806 PQS458792:PQT458806 QAO458792:QAP458806 QKK458792:QKL458806 QUG458792:QUH458806 REC458792:RED458806 RNY458792:RNZ458806 RXU458792:RXV458806 SHQ458792:SHR458806 SRM458792:SRN458806 TBI458792:TBJ458806 TLE458792:TLF458806 TVA458792:TVB458806 UEW458792:UEX458806 UOS458792:UOT458806 UYO458792:UYP458806 VIK458792:VIL458806 VSG458792:VSH458806 WCC458792:WCD458806 WLY458792:WLZ458806 WVU458792:WVV458806 M524328:N524342 JI524328:JJ524342 TE524328:TF524342 ADA524328:ADB524342 AMW524328:AMX524342 AWS524328:AWT524342 BGO524328:BGP524342 BQK524328:BQL524342 CAG524328:CAH524342 CKC524328:CKD524342 CTY524328:CTZ524342 DDU524328:DDV524342 DNQ524328:DNR524342 DXM524328:DXN524342 EHI524328:EHJ524342 ERE524328:ERF524342 FBA524328:FBB524342 FKW524328:FKX524342 FUS524328:FUT524342 GEO524328:GEP524342 GOK524328:GOL524342 GYG524328:GYH524342 HIC524328:HID524342 HRY524328:HRZ524342 IBU524328:IBV524342 ILQ524328:ILR524342 IVM524328:IVN524342 JFI524328:JFJ524342 JPE524328:JPF524342 JZA524328:JZB524342 KIW524328:KIX524342 KSS524328:KST524342 LCO524328:LCP524342 LMK524328:LML524342 LWG524328:LWH524342 MGC524328:MGD524342 MPY524328:MPZ524342 MZU524328:MZV524342 NJQ524328:NJR524342 NTM524328:NTN524342 ODI524328:ODJ524342 ONE524328:ONF524342 OXA524328:OXB524342 PGW524328:PGX524342 PQS524328:PQT524342 QAO524328:QAP524342 QKK524328:QKL524342 QUG524328:QUH524342 REC524328:RED524342 RNY524328:RNZ524342 RXU524328:RXV524342 SHQ524328:SHR524342 SRM524328:SRN524342 TBI524328:TBJ524342 TLE524328:TLF524342 TVA524328:TVB524342 UEW524328:UEX524342 UOS524328:UOT524342 UYO524328:UYP524342 VIK524328:VIL524342 VSG524328:VSH524342 WCC524328:WCD524342 WLY524328:WLZ524342 WVU524328:WVV524342 M589864:N589878 JI589864:JJ589878 TE589864:TF589878 ADA589864:ADB589878 AMW589864:AMX589878 AWS589864:AWT589878 BGO589864:BGP589878 BQK589864:BQL589878 CAG589864:CAH589878 CKC589864:CKD589878 CTY589864:CTZ589878 DDU589864:DDV589878 DNQ589864:DNR589878 DXM589864:DXN589878 EHI589864:EHJ589878 ERE589864:ERF589878 FBA589864:FBB589878 FKW589864:FKX589878 FUS589864:FUT589878 GEO589864:GEP589878 GOK589864:GOL589878 GYG589864:GYH589878 HIC589864:HID589878 HRY589864:HRZ589878 IBU589864:IBV589878 ILQ589864:ILR589878 IVM589864:IVN589878 JFI589864:JFJ589878 JPE589864:JPF589878 JZA589864:JZB589878 KIW589864:KIX589878 KSS589864:KST589878 LCO589864:LCP589878 LMK589864:LML589878 LWG589864:LWH589878 MGC589864:MGD589878 MPY589864:MPZ589878 MZU589864:MZV589878 NJQ589864:NJR589878 NTM589864:NTN589878 ODI589864:ODJ589878 ONE589864:ONF589878 OXA589864:OXB589878 PGW589864:PGX589878 PQS589864:PQT589878 QAO589864:QAP589878 QKK589864:QKL589878 QUG589864:QUH589878 REC589864:RED589878 RNY589864:RNZ589878 RXU589864:RXV589878 SHQ589864:SHR589878 SRM589864:SRN589878 TBI589864:TBJ589878 TLE589864:TLF589878 TVA589864:TVB589878 UEW589864:UEX589878 UOS589864:UOT589878 UYO589864:UYP589878 VIK589864:VIL589878 VSG589864:VSH589878 WCC589864:WCD589878 WLY589864:WLZ589878 WVU589864:WVV589878 M655400:N655414 JI655400:JJ655414 TE655400:TF655414 ADA655400:ADB655414 AMW655400:AMX655414 AWS655400:AWT655414 BGO655400:BGP655414 BQK655400:BQL655414 CAG655400:CAH655414 CKC655400:CKD655414 CTY655400:CTZ655414 DDU655400:DDV655414 DNQ655400:DNR655414 DXM655400:DXN655414 EHI655400:EHJ655414 ERE655400:ERF655414 FBA655400:FBB655414 FKW655400:FKX655414 FUS655400:FUT655414 GEO655400:GEP655414 GOK655400:GOL655414 GYG655400:GYH655414 HIC655400:HID655414 HRY655400:HRZ655414 IBU655400:IBV655414 ILQ655400:ILR655414 IVM655400:IVN655414 JFI655400:JFJ655414 JPE655400:JPF655414 JZA655400:JZB655414 KIW655400:KIX655414 KSS655400:KST655414 LCO655400:LCP655414 LMK655400:LML655414 LWG655400:LWH655414 MGC655400:MGD655414 MPY655400:MPZ655414 MZU655400:MZV655414 NJQ655400:NJR655414 NTM655400:NTN655414 ODI655400:ODJ655414 ONE655400:ONF655414 OXA655400:OXB655414 PGW655400:PGX655414 PQS655400:PQT655414 QAO655400:QAP655414 QKK655400:QKL655414 QUG655400:QUH655414 REC655400:RED655414 RNY655400:RNZ655414 RXU655400:RXV655414 SHQ655400:SHR655414 SRM655400:SRN655414 TBI655400:TBJ655414 TLE655400:TLF655414 TVA655400:TVB655414 UEW655400:UEX655414 UOS655400:UOT655414 UYO655400:UYP655414 VIK655400:VIL655414 VSG655400:VSH655414 WCC655400:WCD655414 WLY655400:WLZ655414 WVU655400:WVV655414 M720936:N720950 JI720936:JJ720950 TE720936:TF720950 ADA720936:ADB720950 AMW720936:AMX720950 AWS720936:AWT720950 BGO720936:BGP720950 BQK720936:BQL720950 CAG720936:CAH720950 CKC720936:CKD720950 CTY720936:CTZ720950 DDU720936:DDV720950 DNQ720936:DNR720950 DXM720936:DXN720950 EHI720936:EHJ720950 ERE720936:ERF720950 FBA720936:FBB720950 FKW720936:FKX720950 FUS720936:FUT720950 GEO720936:GEP720950 GOK720936:GOL720950 GYG720936:GYH720950 HIC720936:HID720950 HRY720936:HRZ720950 IBU720936:IBV720950 ILQ720936:ILR720950 IVM720936:IVN720950 JFI720936:JFJ720950 JPE720936:JPF720950 JZA720936:JZB720950 KIW720936:KIX720950 KSS720936:KST720950 LCO720936:LCP720950 LMK720936:LML720950 LWG720936:LWH720950 MGC720936:MGD720950 MPY720936:MPZ720950 MZU720936:MZV720950 NJQ720936:NJR720950 NTM720936:NTN720950 ODI720936:ODJ720950 ONE720936:ONF720950 OXA720936:OXB720950 PGW720936:PGX720950 PQS720936:PQT720950 QAO720936:QAP720950 QKK720936:QKL720950 QUG720936:QUH720950 REC720936:RED720950 RNY720936:RNZ720950 RXU720936:RXV720950 SHQ720936:SHR720950 SRM720936:SRN720950 TBI720936:TBJ720950 TLE720936:TLF720950 TVA720936:TVB720950 UEW720936:UEX720950 UOS720936:UOT720950 UYO720936:UYP720950 VIK720936:VIL720950 VSG720936:VSH720950 WCC720936:WCD720950 WLY720936:WLZ720950 WVU720936:WVV720950 M786472:N786486 JI786472:JJ786486 TE786472:TF786486 ADA786472:ADB786486 AMW786472:AMX786486 AWS786472:AWT786486 BGO786472:BGP786486 BQK786472:BQL786486 CAG786472:CAH786486 CKC786472:CKD786486 CTY786472:CTZ786486 DDU786472:DDV786486 DNQ786472:DNR786486 DXM786472:DXN786486 EHI786472:EHJ786486 ERE786472:ERF786486 FBA786472:FBB786486 FKW786472:FKX786486 FUS786472:FUT786486 GEO786472:GEP786486 GOK786472:GOL786486 GYG786472:GYH786486 HIC786472:HID786486 HRY786472:HRZ786486 IBU786472:IBV786486 ILQ786472:ILR786486 IVM786472:IVN786486 JFI786472:JFJ786486 JPE786472:JPF786486 JZA786472:JZB786486 KIW786472:KIX786486 KSS786472:KST786486 LCO786472:LCP786486 LMK786472:LML786486 LWG786472:LWH786486 MGC786472:MGD786486 MPY786472:MPZ786486 MZU786472:MZV786486 NJQ786472:NJR786486 NTM786472:NTN786486 ODI786472:ODJ786486 ONE786472:ONF786486 OXA786472:OXB786486 PGW786472:PGX786486 PQS786472:PQT786486 QAO786472:QAP786486 QKK786472:QKL786486 QUG786472:QUH786486 REC786472:RED786486 RNY786472:RNZ786486 RXU786472:RXV786486 SHQ786472:SHR786486 SRM786472:SRN786486 TBI786472:TBJ786486 TLE786472:TLF786486 TVA786472:TVB786486 UEW786472:UEX786486 UOS786472:UOT786486 UYO786472:UYP786486 VIK786472:VIL786486 VSG786472:VSH786486 WCC786472:WCD786486 WLY786472:WLZ786486 WVU786472:WVV786486 M852008:N852022 JI852008:JJ852022 TE852008:TF852022 ADA852008:ADB852022 AMW852008:AMX852022 AWS852008:AWT852022 BGO852008:BGP852022 BQK852008:BQL852022 CAG852008:CAH852022 CKC852008:CKD852022 CTY852008:CTZ852022 DDU852008:DDV852022 DNQ852008:DNR852022 DXM852008:DXN852022 EHI852008:EHJ852022 ERE852008:ERF852022 FBA852008:FBB852022 FKW852008:FKX852022 FUS852008:FUT852022 GEO852008:GEP852022 GOK852008:GOL852022 GYG852008:GYH852022 HIC852008:HID852022 HRY852008:HRZ852022 IBU852008:IBV852022 ILQ852008:ILR852022 IVM852008:IVN852022 JFI852008:JFJ852022 JPE852008:JPF852022 JZA852008:JZB852022 KIW852008:KIX852022 KSS852008:KST852022 LCO852008:LCP852022 LMK852008:LML852022 LWG852008:LWH852022 MGC852008:MGD852022 MPY852008:MPZ852022 MZU852008:MZV852022 NJQ852008:NJR852022 NTM852008:NTN852022 ODI852008:ODJ852022 ONE852008:ONF852022 OXA852008:OXB852022 PGW852008:PGX852022 PQS852008:PQT852022 QAO852008:QAP852022 QKK852008:QKL852022 QUG852008:QUH852022 REC852008:RED852022 RNY852008:RNZ852022 RXU852008:RXV852022 SHQ852008:SHR852022 SRM852008:SRN852022 TBI852008:TBJ852022 TLE852008:TLF852022 TVA852008:TVB852022 UEW852008:UEX852022 UOS852008:UOT852022 UYO852008:UYP852022 VIK852008:VIL852022 VSG852008:VSH852022 WCC852008:WCD852022 WLY852008:WLZ852022 WVU852008:WVV852022 M917544:N917558 JI917544:JJ917558 TE917544:TF917558 ADA917544:ADB917558 AMW917544:AMX917558 AWS917544:AWT917558 BGO917544:BGP917558 BQK917544:BQL917558 CAG917544:CAH917558 CKC917544:CKD917558 CTY917544:CTZ917558 DDU917544:DDV917558 DNQ917544:DNR917558 DXM917544:DXN917558 EHI917544:EHJ917558 ERE917544:ERF917558 FBA917544:FBB917558 FKW917544:FKX917558 FUS917544:FUT917558 GEO917544:GEP917558 GOK917544:GOL917558 GYG917544:GYH917558 HIC917544:HID917558 HRY917544:HRZ917558 IBU917544:IBV917558 ILQ917544:ILR917558 IVM917544:IVN917558 JFI917544:JFJ917558 JPE917544:JPF917558 JZA917544:JZB917558 KIW917544:KIX917558 KSS917544:KST917558 LCO917544:LCP917558 LMK917544:LML917558 LWG917544:LWH917558 MGC917544:MGD917558 MPY917544:MPZ917558 MZU917544:MZV917558 NJQ917544:NJR917558 NTM917544:NTN917558 ODI917544:ODJ917558 ONE917544:ONF917558 OXA917544:OXB917558 PGW917544:PGX917558 PQS917544:PQT917558 QAO917544:QAP917558 QKK917544:QKL917558 QUG917544:QUH917558 REC917544:RED917558 RNY917544:RNZ917558 RXU917544:RXV917558 SHQ917544:SHR917558 SRM917544:SRN917558 TBI917544:TBJ917558 TLE917544:TLF917558 TVA917544:TVB917558 UEW917544:UEX917558 UOS917544:UOT917558 UYO917544:UYP917558 VIK917544:VIL917558 VSG917544:VSH917558 WCC917544:WCD917558 WLY917544:WLZ917558 WVU917544:WVV917558 M983080:N983094 JI983080:JJ983094 TE983080:TF983094 ADA983080:ADB983094 AMW983080:AMX983094 AWS983080:AWT983094 BGO983080:BGP983094 BQK983080:BQL983094 CAG983080:CAH983094 CKC983080:CKD983094 CTY983080:CTZ983094 DDU983080:DDV983094 DNQ983080:DNR983094 DXM983080:DXN983094 EHI983080:EHJ983094 ERE983080:ERF983094 FBA983080:FBB983094 FKW983080:FKX983094 FUS983080:FUT983094 GEO983080:GEP983094 GOK983080:GOL983094 GYG983080:GYH983094 HIC983080:HID983094 HRY983080:HRZ983094 IBU983080:IBV983094 ILQ983080:ILR983094 IVM983080:IVN983094 JFI983080:JFJ983094 JPE983080:JPF983094 JZA983080:JZB983094 KIW983080:KIX983094 KSS983080:KST983094 LCO983080:LCP983094 LMK983080:LML983094 LWG983080:LWH983094 MGC983080:MGD983094 MPY983080:MPZ983094 MZU983080:MZV983094 NJQ983080:NJR983094 NTM983080:NTN983094 ODI983080:ODJ983094 ONE983080:ONF983094 OXA983080:OXB983094 PGW983080:PGX983094 PQS983080:PQT983094 QAO983080:QAP983094 QKK983080:QKL983094 QUG983080:QUH983094 REC983080:RED983094 RNY983080:RNZ983094 RXU983080:RXV983094 SHQ983080:SHR983094 SRM983080:SRN983094 TBI983080:TBJ983094 TLE983080:TLF983094 TVA983080:TVB983094 UEW983080:UEX983094 UOS983080:UOT983094 UYO983080:UYP983094 VIK983080:VIL983094 VSG983080:VSH983094 WCC983080:WCD983094 WLY983080:WLZ983094 WVU983080:WVV983094" xr:uid="{65F56277-EA2B-4003-8D49-40C4864BC460}">
      <formula1>"○"</formula1>
    </dataValidation>
  </dataValidation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C13C-B3C0-4798-BD4D-88E6AC71C1CC}">
  <sheetPr>
    <tabColor rgb="FFFF0000"/>
    <pageSetUpPr fitToPage="1"/>
  </sheetPr>
  <dimension ref="A1:AD123"/>
  <sheetViews>
    <sheetView view="pageBreakPreview" zoomScale="70" zoomScaleNormal="100" zoomScaleSheetLayoutView="70" workbookViewId="0">
      <selection activeCell="AC2" sqref="AC2:AD3"/>
    </sheetView>
  </sheetViews>
  <sheetFormatPr defaultColWidth="3.5" defaultRowHeight="13.5" x14ac:dyDescent="0.15"/>
  <cols>
    <col min="1" max="1" width="2.375" style="3" customWidth="1"/>
    <col min="2" max="2" width="3" style="85" customWidth="1"/>
    <col min="3" max="7" width="3.5" style="3"/>
    <col min="8" max="24" width="4.5" style="3" customWidth="1"/>
    <col min="25" max="25" width="5.125" style="3" customWidth="1"/>
    <col min="26" max="28" width="3.5" style="3"/>
    <col min="29" max="29" width="25.875" style="486" customWidth="1"/>
    <col min="30" max="30" width="3.5" style="434"/>
    <col min="31" max="256" width="3.5" style="3"/>
    <col min="257" max="257" width="2.375" style="3" customWidth="1"/>
    <col min="258" max="258" width="3" style="3" customWidth="1"/>
    <col min="259" max="263" width="3.5" style="3"/>
    <col min="264" max="280" width="4.5" style="3" customWidth="1"/>
    <col min="281" max="281" width="5.125" style="3" customWidth="1"/>
    <col min="282" max="512" width="3.5" style="3"/>
    <col min="513" max="513" width="2.375" style="3" customWidth="1"/>
    <col min="514" max="514" width="3" style="3" customWidth="1"/>
    <col min="515" max="519" width="3.5" style="3"/>
    <col min="520" max="536" width="4.5" style="3" customWidth="1"/>
    <col min="537" max="537" width="5.125" style="3" customWidth="1"/>
    <col min="538" max="768" width="3.5" style="3"/>
    <col min="769" max="769" width="2.375" style="3" customWidth="1"/>
    <col min="770" max="770" width="3" style="3" customWidth="1"/>
    <col min="771" max="775" width="3.5" style="3"/>
    <col min="776" max="792" width="4.5" style="3" customWidth="1"/>
    <col min="793" max="793" width="5.125" style="3" customWidth="1"/>
    <col min="794" max="1024" width="3.5" style="3"/>
    <col min="1025" max="1025" width="2.375" style="3" customWidth="1"/>
    <col min="1026" max="1026" width="3" style="3" customWidth="1"/>
    <col min="1027" max="1031" width="3.5" style="3"/>
    <col min="1032" max="1048" width="4.5" style="3" customWidth="1"/>
    <col min="1049" max="1049" width="5.125" style="3" customWidth="1"/>
    <col min="1050" max="1280" width="3.5" style="3"/>
    <col min="1281" max="1281" width="2.375" style="3" customWidth="1"/>
    <col min="1282" max="1282" width="3" style="3" customWidth="1"/>
    <col min="1283" max="1287" width="3.5" style="3"/>
    <col min="1288" max="1304" width="4.5" style="3" customWidth="1"/>
    <col min="1305" max="1305" width="5.125" style="3" customWidth="1"/>
    <col min="1306" max="1536" width="3.5" style="3"/>
    <col min="1537" max="1537" width="2.375" style="3" customWidth="1"/>
    <col min="1538" max="1538" width="3" style="3" customWidth="1"/>
    <col min="1539" max="1543" width="3.5" style="3"/>
    <col min="1544" max="1560" width="4.5" style="3" customWidth="1"/>
    <col min="1561" max="1561" width="5.125" style="3" customWidth="1"/>
    <col min="1562" max="1792" width="3.5" style="3"/>
    <col min="1793" max="1793" width="2.375" style="3" customWidth="1"/>
    <col min="1794" max="1794" width="3" style="3" customWidth="1"/>
    <col min="1795" max="1799" width="3.5" style="3"/>
    <col min="1800" max="1816" width="4.5" style="3" customWidth="1"/>
    <col min="1817" max="1817" width="5.125" style="3" customWidth="1"/>
    <col min="1818" max="2048" width="3.5" style="3"/>
    <col min="2049" max="2049" width="2.375" style="3" customWidth="1"/>
    <col min="2050" max="2050" width="3" style="3" customWidth="1"/>
    <col min="2051" max="2055" width="3.5" style="3"/>
    <col min="2056" max="2072" width="4.5" style="3" customWidth="1"/>
    <col min="2073" max="2073" width="5.125" style="3" customWidth="1"/>
    <col min="2074" max="2304" width="3.5" style="3"/>
    <col min="2305" max="2305" width="2.375" style="3" customWidth="1"/>
    <col min="2306" max="2306" width="3" style="3" customWidth="1"/>
    <col min="2307" max="2311" width="3.5" style="3"/>
    <col min="2312" max="2328" width="4.5" style="3" customWidth="1"/>
    <col min="2329" max="2329" width="5.125" style="3" customWidth="1"/>
    <col min="2330" max="2560" width="3.5" style="3"/>
    <col min="2561" max="2561" width="2.375" style="3" customWidth="1"/>
    <col min="2562" max="2562" width="3" style="3" customWidth="1"/>
    <col min="2563" max="2567" width="3.5" style="3"/>
    <col min="2568" max="2584" width="4.5" style="3" customWidth="1"/>
    <col min="2585" max="2585" width="5.125" style="3" customWidth="1"/>
    <col min="2586" max="2816" width="3.5" style="3"/>
    <col min="2817" max="2817" width="2.375" style="3" customWidth="1"/>
    <col min="2818" max="2818" width="3" style="3" customWidth="1"/>
    <col min="2819" max="2823" width="3.5" style="3"/>
    <col min="2824" max="2840" width="4.5" style="3" customWidth="1"/>
    <col min="2841" max="2841" width="5.125" style="3" customWidth="1"/>
    <col min="2842" max="3072" width="3.5" style="3"/>
    <col min="3073" max="3073" width="2.375" style="3" customWidth="1"/>
    <col min="3074" max="3074" width="3" style="3" customWidth="1"/>
    <col min="3075" max="3079" width="3.5" style="3"/>
    <col min="3080" max="3096" width="4.5" style="3" customWidth="1"/>
    <col min="3097" max="3097" width="5.125" style="3" customWidth="1"/>
    <col min="3098" max="3328" width="3.5" style="3"/>
    <col min="3329" max="3329" width="2.375" style="3" customWidth="1"/>
    <col min="3330" max="3330" width="3" style="3" customWidth="1"/>
    <col min="3331" max="3335" width="3.5" style="3"/>
    <col min="3336" max="3352" width="4.5" style="3" customWidth="1"/>
    <col min="3353" max="3353" width="5.125" style="3" customWidth="1"/>
    <col min="3354" max="3584" width="3.5" style="3"/>
    <col min="3585" max="3585" width="2.375" style="3" customWidth="1"/>
    <col min="3586" max="3586" width="3" style="3" customWidth="1"/>
    <col min="3587" max="3591" width="3.5" style="3"/>
    <col min="3592" max="3608" width="4.5" style="3" customWidth="1"/>
    <col min="3609" max="3609" width="5.125" style="3" customWidth="1"/>
    <col min="3610" max="3840" width="3.5" style="3"/>
    <col min="3841" max="3841" width="2.375" style="3" customWidth="1"/>
    <col min="3842" max="3842" width="3" style="3" customWidth="1"/>
    <col min="3843" max="3847" width="3.5" style="3"/>
    <col min="3848" max="3864" width="4.5" style="3" customWidth="1"/>
    <col min="3865" max="3865" width="5.125" style="3" customWidth="1"/>
    <col min="3866" max="4096" width="3.5" style="3"/>
    <col min="4097" max="4097" width="2.375" style="3" customWidth="1"/>
    <col min="4098" max="4098" width="3" style="3" customWidth="1"/>
    <col min="4099" max="4103" width="3.5" style="3"/>
    <col min="4104" max="4120" width="4.5" style="3" customWidth="1"/>
    <col min="4121" max="4121" width="5.125" style="3" customWidth="1"/>
    <col min="4122" max="4352" width="3.5" style="3"/>
    <col min="4353" max="4353" width="2.375" style="3" customWidth="1"/>
    <col min="4354" max="4354" width="3" style="3" customWidth="1"/>
    <col min="4355" max="4359" width="3.5" style="3"/>
    <col min="4360" max="4376" width="4.5" style="3" customWidth="1"/>
    <col min="4377" max="4377" width="5.125" style="3" customWidth="1"/>
    <col min="4378" max="4608" width="3.5" style="3"/>
    <col min="4609" max="4609" width="2.375" style="3" customWidth="1"/>
    <col min="4610" max="4610" width="3" style="3" customWidth="1"/>
    <col min="4611" max="4615" width="3.5" style="3"/>
    <col min="4616" max="4632" width="4.5" style="3" customWidth="1"/>
    <col min="4633" max="4633" width="5.125" style="3" customWidth="1"/>
    <col min="4634" max="4864" width="3.5" style="3"/>
    <col min="4865" max="4865" width="2.375" style="3" customWidth="1"/>
    <col min="4866" max="4866" width="3" style="3" customWidth="1"/>
    <col min="4867" max="4871" width="3.5" style="3"/>
    <col min="4872" max="4888" width="4.5" style="3" customWidth="1"/>
    <col min="4889" max="4889" width="5.125" style="3" customWidth="1"/>
    <col min="4890" max="5120" width="3.5" style="3"/>
    <col min="5121" max="5121" width="2.375" style="3" customWidth="1"/>
    <col min="5122" max="5122" width="3" style="3" customWidth="1"/>
    <col min="5123" max="5127" width="3.5" style="3"/>
    <col min="5128" max="5144" width="4.5" style="3" customWidth="1"/>
    <col min="5145" max="5145" width="5.125" style="3" customWidth="1"/>
    <col min="5146" max="5376" width="3.5" style="3"/>
    <col min="5377" max="5377" width="2.375" style="3" customWidth="1"/>
    <col min="5378" max="5378" width="3" style="3" customWidth="1"/>
    <col min="5379" max="5383" width="3.5" style="3"/>
    <col min="5384" max="5400" width="4.5" style="3" customWidth="1"/>
    <col min="5401" max="5401" width="5.125" style="3" customWidth="1"/>
    <col min="5402" max="5632" width="3.5" style="3"/>
    <col min="5633" max="5633" width="2.375" style="3" customWidth="1"/>
    <col min="5634" max="5634" width="3" style="3" customWidth="1"/>
    <col min="5635" max="5639" width="3.5" style="3"/>
    <col min="5640" max="5656" width="4.5" style="3" customWidth="1"/>
    <col min="5657" max="5657" width="5.125" style="3" customWidth="1"/>
    <col min="5658" max="5888" width="3.5" style="3"/>
    <col min="5889" max="5889" width="2.375" style="3" customWidth="1"/>
    <col min="5890" max="5890" width="3" style="3" customWidth="1"/>
    <col min="5891" max="5895" width="3.5" style="3"/>
    <col min="5896" max="5912" width="4.5" style="3" customWidth="1"/>
    <col min="5913" max="5913" width="5.125" style="3" customWidth="1"/>
    <col min="5914" max="6144" width="3.5" style="3"/>
    <col min="6145" max="6145" width="2.375" style="3" customWidth="1"/>
    <col min="6146" max="6146" width="3" style="3" customWidth="1"/>
    <col min="6147" max="6151" width="3.5" style="3"/>
    <col min="6152" max="6168" width="4.5" style="3" customWidth="1"/>
    <col min="6169" max="6169" width="5.125" style="3" customWidth="1"/>
    <col min="6170" max="6400" width="3.5" style="3"/>
    <col min="6401" max="6401" width="2.375" style="3" customWidth="1"/>
    <col min="6402" max="6402" width="3" style="3" customWidth="1"/>
    <col min="6403" max="6407" width="3.5" style="3"/>
    <col min="6408" max="6424" width="4.5" style="3" customWidth="1"/>
    <col min="6425" max="6425" width="5.125" style="3" customWidth="1"/>
    <col min="6426" max="6656" width="3.5" style="3"/>
    <col min="6657" max="6657" width="2.375" style="3" customWidth="1"/>
    <col min="6658" max="6658" width="3" style="3" customWidth="1"/>
    <col min="6659" max="6663" width="3.5" style="3"/>
    <col min="6664" max="6680" width="4.5" style="3" customWidth="1"/>
    <col min="6681" max="6681" width="5.125" style="3" customWidth="1"/>
    <col min="6682" max="6912" width="3.5" style="3"/>
    <col min="6913" max="6913" width="2.375" style="3" customWidth="1"/>
    <col min="6914" max="6914" width="3" style="3" customWidth="1"/>
    <col min="6915" max="6919" width="3.5" style="3"/>
    <col min="6920" max="6936" width="4.5" style="3" customWidth="1"/>
    <col min="6937" max="6937" width="5.125" style="3" customWidth="1"/>
    <col min="6938" max="7168" width="3.5" style="3"/>
    <col min="7169" max="7169" width="2.375" style="3" customWidth="1"/>
    <col min="7170" max="7170" width="3" style="3" customWidth="1"/>
    <col min="7171" max="7175" width="3.5" style="3"/>
    <col min="7176" max="7192" width="4.5" style="3" customWidth="1"/>
    <col min="7193" max="7193" width="5.125" style="3" customWidth="1"/>
    <col min="7194" max="7424" width="3.5" style="3"/>
    <col min="7425" max="7425" width="2.375" style="3" customWidth="1"/>
    <col min="7426" max="7426" width="3" style="3" customWidth="1"/>
    <col min="7427" max="7431" width="3.5" style="3"/>
    <col min="7432" max="7448" width="4.5" style="3" customWidth="1"/>
    <col min="7449" max="7449" width="5.125" style="3" customWidth="1"/>
    <col min="7450" max="7680" width="3.5" style="3"/>
    <col min="7681" max="7681" width="2.375" style="3" customWidth="1"/>
    <col min="7682" max="7682" width="3" style="3" customWidth="1"/>
    <col min="7683" max="7687" width="3.5" style="3"/>
    <col min="7688" max="7704" width="4.5" style="3" customWidth="1"/>
    <col min="7705" max="7705" width="5.125" style="3" customWidth="1"/>
    <col min="7706" max="7936" width="3.5" style="3"/>
    <col min="7937" max="7937" width="2.375" style="3" customWidth="1"/>
    <col min="7938" max="7938" width="3" style="3" customWidth="1"/>
    <col min="7939" max="7943" width="3.5" style="3"/>
    <col min="7944" max="7960" width="4.5" style="3" customWidth="1"/>
    <col min="7961" max="7961" width="5.125" style="3" customWidth="1"/>
    <col min="7962" max="8192" width="3.5" style="3"/>
    <col min="8193" max="8193" width="2.375" style="3" customWidth="1"/>
    <col min="8194" max="8194" width="3" style="3" customWidth="1"/>
    <col min="8195" max="8199" width="3.5" style="3"/>
    <col min="8200" max="8216" width="4.5" style="3" customWidth="1"/>
    <col min="8217" max="8217" width="5.125" style="3" customWidth="1"/>
    <col min="8218" max="8448" width="3.5" style="3"/>
    <col min="8449" max="8449" width="2.375" style="3" customWidth="1"/>
    <col min="8450" max="8450" width="3" style="3" customWidth="1"/>
    <col min="8451" max="8455" width="3.5" style="3"/>
    <col min="8456" max="8472" width="4.5" style="3" customWidth="1"/>
    <col min="8473" max="8473" width="5.125" style="3" customWidth="1"/>
    <col min="8474" max="8704" width="3.5" style="3"/>
    <col min="8705" max="8705" width="2.375" style="3" customWidth="1"/>
    <col min="8706" max="8706" width="3" style="3" customWidth="1"/>
    <col min="8707" max="8711" width="3.5" style="3"/>
    <col min="8712" max="8728" width="4.5" style="3" customWidth="1"/>
    <col min="8729" max="8729" width="5.125" style="3" customWidth="1"/>
    <col min="8730" max="8960" width="3.5" style="3"/>
    <col min="8961" max="8961" width="2.375" style="3" customWidth="1"/>
    <col min="8962" max="8962" width="3" style="3" customWidth="1"/>
    <col min="8963" max="8967" width="3.5" style="3"/>
    <col min="8968" max="8984" width="4.5" style="3" customWidth="1"/>
    <col min="8985" max="8985" width="5.125" style="3" customWidth="1"/>
    <col min="8986" max="9216" width="3.5" style="3"/>
    <col min="9217" max="9217" width="2.375" style="3" customWidth="1"/>
    <col min="9218" max="9218" width="3" style="3" customWidth="1"/>
    <col min="9219" max="9223" width="3.5" style="3"/>
    <col min="9224" max="9240" width="4.5" style="3" customWidth="1"/>
    <col min="9241" max="9241" width="5.125" style="3" customWidth="1"/>
    <col min="9242" max="9472" width="3.5" style="3"/>
    <col min="9473" max="9473" width="2.375" style="3" customWidth="1"/>
    <col min="9474" max="9474" width="3" style="3" customWidth="1"/>
    <col min="9475" max="9479" width="3.5" style="3"/>
    <col min="9480" max="9496" width="4.5" style="3" customWidth="1"/>
    <col min="9497" max="9497" width="5.125" style="3" customWidth="1"/>
    <col min="9498" max="9728" width="3.5" style="3"/>
    <col min="9729" max="9729" width="2.375" style="3" customWidth="1"/>
    <col min="9730" max="9730" width="3" style="3" customWidth="1"/>
    <col min="9731" max="9735" width="3.5" style="3"/>
    <col min="9736" max="9752" width="4.5" style="3" customWidth="1"/>
    <col min="9753" max="9753" width="5.125" style="3" customWidth="1"/>
    <col min="9754" max="9984" width="3.5" style="3"/>
    <col min="9985" max="9985" width="2.375" style="3" customWidth="1"/>
    <col min="9986" max="9986" width="3" style="3" customWidth="1"/>
    <col min="9987" max="9991" width="3.5" style="3"/>
    <col min="9992" max="10008" width="4.5" style="3" customWidth="1"/>
    <col min="10009" max="10009" width="5.125" style="3" customWidth="1"/>
    <col min="10010" max="10240" width="3.5" style="3"/>
    <col min="10241" max="10241" width="2.375" style="3" customWidth="1"/>
    <col min="10242" max="10242" width="3" style="3" customWidth="1"/>
    <col min="10243" max="10247" width="3.5" style="3"/>
    <col min="10248" max="10264" width="4.5" style="3" customWidth="1"/>
    <col min="10265" max="10265" width="5.125" style="3" customWidth="1"/>
    <col min="10266" max="10496" width="3.5" style="3"/>
    <col min="10497" max="10497" width="2.375" style="3" customWidth="1"/>
    <col min="10498" max="10498" width="3" style="3" customWidth="1"/>
    <col min="10499" max="10503" width="3.5" style="3"/>
    <col min="10504" max="10520" width="4.5" style="3" customWidth="1"/>
    <col min="10521" max="10521" width="5.125" style="3" customWidth="1"/>
    <col min="10522" max="10752" width="3.5" style="3"/>
    <col min="10753" max="10753" width="2.375" style="3" customWidth="1"/>
    <col min="10754" max="10754" width="3" style="3" customWidth="1"/>
    <col min="10755" max="10759" width="3.5" style="3"/>
    <col min="10760" max="10776" width="4.5" style="3" customWidth="1"/>
    <col min="10777" max="10777" width="5.125" style="3" customWidth="1"/>
    <col min="10778" max="11008" width="3.5" style="3"/>
    <col min="11009" max="11009" width="2.375" style="3" customWidth="1"/>
    <col min="11010" max="11010" width="3" style="3" customWidth="1"/>
    <col min="11011" max="11015" width="3.5" style="3"/>
    <col min="11016" max="11032" width="4.5" style="3" customWidth="1"/>
    <col min="11033" max="11033" width="5.125" style="3" customWidth="1"/>
    <col min="11034" max="11264" width="3.5" style="3"/>
    <col min="11265" max="11265" width="2.375" style="3" customWidth="1"/>
    <col min="11266" max="11266" width="3" style="3" customWidth="1"/>
    <col min="11267" max="11271" width="3.5" style="3"/>
    <col min="11272" max="11288" width="4.5" style="3" customWidth="1"/>
    <col min="11289" max="11289" width="5.125" style="3" customWidth="1"/>
    <col min="11290" max="11520" width="3.5" style="3"/>
    <col min="11521" max="11521" width="2.375" style="3" customWidth="1"/>
    <col min="11522" max="11522" width="3" style="3" customWidth="1"/>
    <col min="11523" max="11527" width="3.5" style="3"/>
    <col min="11528" max="11544" width="4.5" style="3" customWidth="1"/>
    <col min="11545" max="11545" width="5.125" style="3" customWidth="1"/>
    <col min="11546" max="11776" width="3.5" style="3"/>
    <col min="11777" max="11777" width="2.375" style="3" customWidth="1"/>
    <col min="11778" max="11778" width="3" style="3" customWidth="1"/>
    <col min="11779" max="11783" width="3.5" style="3"/>
    <col min="11784" max="11800" width="4.5" style="3" customWidth="1"/>
    <col min="11801" max="11801" width="5.125" style="3" customWidth="1"/>
    <col min="11802" max="12032" width="3.5" style="3"/>
    <col min="12033" max="12033" width="2.375" style="3" customWidth="1"/>
    <col min="12034" max="12034" width="3" style="3" customWidth="1"/>
    <col min="12035" max="12039" width="3.5" style="3"/>
    <col min="12040" max="12056" width="4.5" style="3" customWidth="1"/>
    <col min="12057" max="12057" width="5.125" style="3" customWidth="1"/>
    <col min="12058" max="12288" width="3.5" style="3"/>
    <col min="12289" max="12289" width="2.375" style="3" customWidth="1"/>
    <col min="12290" max="12290" width="3" style="3" customWidth="1"/>
    <col min="12291" max="12295" width="3.5" style="3"/>
    <col min="12296" max="12312" width="4.5" style="3" customWidth="1"/>
    <col min="12313" max="12313" width="5.125" style="3" customWidth="1"/>
    <col min="12314" max="12544" width="3.5" style="3"/>
    <col min="12545" max="12545" width="2.375" style="3" customWidth="1"/>
    <col min="12546" max="12546" width="3" style="3" customWidth="1"/>
    <col min="12547" max="12551" width="3.5" style="3"/>
    <col min="12552" max="12568" width="4.5" style="3" customWidth="1"/>
    <col min="12569" max="12569" width="5.125" style="3" customWidth="1"/>
    <col min="12570" max="12800" width="3.5" style="3"/>
    <col min="12801" max="12801" width="2.375" style="3" customWidth="1"/>
    <col min="12802" max="12802" width="3" style="3" customWidth="1"/>
    <col min="12803" max="12807" width="3.5" style="3"/>
    <col min="12808" max="12824" width="4.5" style="3" customWidth="1"/>
    <col min="12825" max="12825" width="5.125" style="3" customWidth="1"/>
    <col min="12826" max="13056" width="3.5" style="3"/>
    <col min="13057" max="13057" width="2.375" style="3" customWidth="1"/>
    <col min="13058" max="13058" width="3" style="3" customWidth="1"/>
    <col min="13059" max="13063" width="3.5" style="3"/>
    <col min="13064" max="13080" width="4.5" style="3" customWidth="1"/>
    <col min="13081" max="13081" width="5.125" style="3" customWidth="1"/>
    <col min="13082" max="13312" width="3.5" style="3"/>
    <col min="13313" max="13313" width="2.375" style="3" customWidth="1"/>
    <col min="13314" max="13314" width="3" style="3" customWidth="1"/>
    <col min="13315" max="13319" width="3.5" style="3"/>
    <col min="13320" max="13336" width="4.5" style="3" customWidth="1"/>
    <col min="13337" max="13337" width="5.125" style="3" customWidth="1"/>
    <col min="13338" max="13568" width="3.5" style="3"/>
    <col min="13569" max="13569" width="2.375" style="3" customWidth="1"/>
    <col min="13570" max="13570" width="3" style="3" customWidth="1"/>
    <col min="13571" max="13575" width="3.5" style="3"/>
    <col min="13576" max="13592" width="4.5" style="3" customWidth="1"/>
    <col min="13593" max="13593" width="5.125" style="3" customWidth="1"/>
    <col min="13594" max="13824" width="3.5" style="3"/>
    <col min="13825" max="13825" width="2.375" style="3" customWidth="1"/>
    <col min="13826" max="13826" width="3" style="3" customWidth="1"/>
    <col min="13827" max="13831" width="3.5" style="3"/>
    <col min="13832" max="13848" width="4.5" style="3" customWidth="1"/>
    <col min="13849" max="13849" width="5.125" style="3" customWidth="1"/>
    <col min="13850" max="14080" width="3.5" style="3"/>
    <col min="14081" max="14081" width="2.375" style="3" customWidth="1"/>
    <col min="14082" max="14082" width="3" style="3" customWidth="1"/>
    <col min="14083" max="14087" width="3.5" style="3"/>
    <col min="14088" max="14104" width="4.5" style="3" customWidth="1"/>
    <col min="14105" max="14105" width="5.125" style="3" customWidth="1"/>
    <col min="14106" max="14336" width="3.5" style="3"/>
    <col min="14337" max="14337" width="2.375" style="3" customWidth="1"/>
    <col min="14338" max="14338" width="3" style="3" customWidth="1"/>
    <col min="14339" max="14343" width="3.5" style="3"/>
    <col min="14344" max="14360" width="4.5" style="3" customWidth="1"/>
    <col min="14361" max="14361" width="5.125" style="3" customWidth="1"/>
    <col min="14362" max="14592" width="3.5" style="3"/>
    <col min="14593" max="14593" width="2.375" style="3" customWidth="1"/>
    <col min="14594" max="14594" width="3" style="3" customWidth="1"/>
    <col min="14595" max="14599" width="3.5" style="3"/>
    <col min="14600" max="14616" width="4.5" style="3" customWidth="1"/>
    <col min="14617" max="14617" width="5.125" style="3" customWidth="1"/>
    <col min="14618" max="14848" width="3.5" style="3"/>
    <col min="14849" max="14849" width="2.375" style="3" customWidth="1"/>
    <col min="14850" max="14850" width="3" style="3" customWidth="1"/>
    <col min="14851" max="14855" width="3.5" style="3"/>
    <col min="14856" max="14872" width="4.5" style="3" customWidth="1"/>
    <col min="14873" max="14873" width="5.125" style="3" customWidth="1"/>
    <col min="14874" max="15104" width="3.5" style="3"/>
    <col min="15105" max="15105" width="2.375" style="3" customWidth="1"/>
    <col min="15106" max="15106" width="3" style="3" customWidth="1"/>
    <col min="15107" max="15111" width="3.5" style="3"/>
    <col min="15112" max="15128" width="4.5" style="3" customWidth="1"/>
    <col min="15129" max="15129" width="5.125" style="3" customWidth="1"/>
    <col min="15130" max="15360" width="3.5" style="3"/>
    <col min="15361" max="15361" width="2.375" style="3" customWidth="1"/>
    <col min="15362" max="15362" width="3" style="3" customWidth="1"/>
    <col min="15363" max="15367" width="3.5" style="3"/>
    <col min="15368" max="15384" width="4.5" style="3" customWidth="1"/>
    <col min="15385" max="15385" width="5.125" style="3" customWidth="1"/>
    <col min="15386" max="15616" width="3.5" style="3"/>
    <col min="15617" max="15617" width="2.375" style="3" customWidth="1"/>
    <col min="15618" max="15618" width="3" style="3" customWidth="1"/>
    <col min="15619" max="15623" width="3.5" style="3"/>
    <col min="15624" max="15640" width="4.5" style="3" customWidth="1"/>
    <col min="15641" max="15641" width="5.125" style="3" customWidth="1"/>
    <col min="15642" max="15872" width="3.5" style="3"/>
    <col min="15873" max="15873" width="2.375" style="3" customWidth="1"/>
    <col min="15874" max="15874" width="3" style="3" customWidth="1"/>
    <col min="15875" max="15879" width="3.5" style="3"/>
    <col min="15880" max="15896" width="4.5" style="3" customWidth="1"/>
    <col min="15897" max="15897" width="5.125" style="3" customWidth="1"/>
    <col min="15898" max="16128" width="3.5" style="3"/>
    <col min="16129" max="16129" width="2.375" style="3" customWidth="1"/>
    <col min="16130" max="16130" width="3" style="3" customWidth="1"/>
    <col min="16131" max="16135" width="3.5" style="3"/>
    <col min="16136" max="16152" width="4.5" style="3" customWidth="1"/>
    <col min="16153" max="16153" width="5.125" style="3" customWidth="1"/>
    <col min="16154" max="16384" width="3.5" style="3"/>
  </cols>
  <sheetData>
    <row r="1" spans="2:30" ht="14.25" thickBot="1" x14ac:dyDescent="0.2">
      <c r="AC1" s="1"/>
    </row>
    <row r="2" spans="2:30" ht="14.25" thickTop="1" x14ac:dyDescent="0.15">
      <c r="B2" s="3" t="s">
        <v>877</v>
      </c>
      <c r="AC2" s="917" t="s">
        <v>755</v>
      </c>
      <c r="AD2" s="918"/>
    </row>
    <row r="3" spans="2:30" ht="14.25" thickBot="1" x14ac:dyDescent="0.2">
      <c r="AC3" s="919"/>
      <c r="AD3" s="920"/>
    </row>
    <row r="4" spans="2:30" ht="14.25" thickTop="1" x14ac:dyDescent="0.15">
      <c r="B4" s="1271" t="s">
        <v>458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AC4" s="485"/>
    </row>
    <row r="5" spans="2:30" x14ac:dyDescent="0.15">
      <c r="AC5" s="485"/>
    </row>
    <row r="6" spans="2:30" ht="30" customHeight="1" x14ac:dyDescent="0.15">
      <c r="B6" s="94">
        <v>1</v>
      </c>
      <c r="C6" s="299" t="s">
        <v>459</v>
      </c>
      <c r="D6" s="16"/>
      <c r="E6" s="16"/>
      <c r="F6" s="16"/>
      <c r="G6" s="17"/>
      <c r="H6" s="892"/>
      <c r="I6" s="1158"/>
      <c r="J6" s="1158"/>
      <c r="K6" s="1158"/>
      <c r="L6" s="1158"/>
      <c r="M6" s="1158"/>
      <c r="N6" s="1158"/>
      <c r="O6" s="1158"/>
      <c r="P6" s="1158"/>
      <c r="Q6" s="1158"/>
      <c r="R6" s="1158"/>
      <c r="S6" s="1158"/>
      <c r="T6" s="1158"/>
      <c r="U6" s="1158"/>
      <c r="V6" s="1158"/>
      <c r="W6" s="1158"/>
      <c r="X6" s="1158"/>
      <c r="Y6" s="1159"/>
      <c r="AC6" s="485"/>
    </row>
    <row r="7" spans="2:30" ht="30" customHeight="1" x14ac:dyDescent="0.15">
      <c r="B7" s="94">
        <v>2</v>
      </c>
      <c r="C7" s="299" t="s">
        <v>460</v>
      </c>
      <c r="D7" s="299"/>
      <c r="E7" s="299"/>
      <c r="F7" s="299"/>
      <c r="G7" s="300"/>
      <c r="H7" s="592" t="s">
        <v>782</v>
      </c>
      <c r="I7" s="299" t="s">
        <v>878</v>
      </c>
      <c r="J7" s="299"/>
      <c r="K7" s="299"/>
      <c r="L7" s="299"/>
      <c r="M7" s="593" t="s">
        <v>782</v>
      </c>
      <c r="N7" s="299" t="s">
        <v>879</v>
      </c>
      <c r="O7" s="299"/>
      <c r="P7" s="299"/>
      <c r="Q7" s="299"/>
      <c r="R7" s="593" t="s">
        <v>782</v>
      </c>
      <c r="S7" s="299" t="s">
        <v>880</v>
      </c>
      <c r="T7" s="299"/>
      <c r="U7" s="299"/>
      <c r="V7" s="299"/>
      <c r="W7" s="299"/>
      <c r="X7" s="299"/>
      <c r="Y7" s="300"/>
      <c r="AC7" s="485"/>
    </row>
    <row r="8" spans="2:30" ht="30" customHeight="1" x14ac:dyDescent="0.15">
      <c r="B8" s="512">
        <v>3</v>
      </c>
      <c r="C8" s="2" t="s">
        <v>461</v>
      </c>
      <c r="D8" s="2"/>
      <c r="E8" s="2"/>
      <c r="F8" s="2"/>
      <c r="G8" s="513"/>
      <c r="H8" s="569" t="s">
        <v>782</v>
      </c>
      <c r="I8" s="1" t="s">
        <v>881</v>
      </c>
      <c r="J8" s="2"/>
      <c r="K8" s="2"/>
      <c r="L8" s="2"/>
      <c r="M8" s="2"/>
      <c r="N8" s="2"/>
      <c r="O8" s="2"/>
      <c r="P8" s="569" t="s">
        <v>782</v>
      </c>
      <c r="Q8" s="1" t="s">
        <v>882</v>
      </c>
      <c r="R8" s="2"/>
      <c r="S8" s="2"/>
      <c r="T8" s="2"/>
      <c r="U8" s="2"/>
      <c r="V8" s="2"/>
      <c r="W8" s="2"/>
      <c r="X8" s="2"/>
      <c r="Y8" s="513"/>
      <c r="AC8" s="485"/>
    </row>
    <row r="9" spans="2:30" ht="30" customHeight="1" x14ac:dyDescent="0.15">
      <c r="B9" s="512"/>
      <c r="C9" s="2"/>
      <c r="D9" s="2"/>
      <c r="E9" s="2"/>
      <c r="F9" s="2"/>
      <c r="G9" s="513"/>
      <c r="H9" s="569" t="s">
        <v>782</v>
      </c>
      <c r="I9" s="1" t="s">
        <v>883</v>
      </c>
      <c r="J9" s="2"/>
      <c r="K9" s="2"/>
      <c r="L9" s="2"/>
      <c r="M9" s="2"/>
      <c r="N9" s="2"/>
      <c r="O9" s="2"/>
      <c r="P9" s="569" t="s">
        <v>782</v>
      </c>
      <c r="Q9" s="1" t="s">
        <v>884</v>
      </c>
      <c r="R9" s="2"/>
      <c r="S9" s="2"/>
      <c r="T9" s="2"/>
      <c r="W9" s="2"/>
      <c r="X9" s="2"/>
      <c r="Y9" s="513"/>
    </row>
    <row r="10" spans="2:30" ht="30" customHeight="1" x14ac:dyDescent="0.15">
      <c r="B10" s="512"/>
      <c r="C10" s="2"/>
      <c r="D10" s="2"/>
      <c r="E10" s="2"/>
      <c r="F10" s="2"/>
      <c r="G10" s="513"/>
      <c r="M10" s="2"/>
      <c r="N10" s="2"/>
      <c r="O10" s="2"/>
      <c r="P10" s="2"/>
      <c r="Q10" s="1"/>
      <c r="R10" s="2"/>
      <c r="S10" s="2"/>
      <c r="T10" s="2"/>
      <c r="U10" s="2"/>
      <c r="V10" s="2"/>
      <c r="W10" s="2"/>
      <c r="X10" s="2"/>
      <c r="Y10" s="513"/>
    </row>
    <row r="11" spans="2:30" x14ac:dyDescent="0.15">
      <c r="B11" s="102"/>
      <c r="C11" s="57"/>
      <c r="D11" s="57"/>
      <c r="E11" s="57"/>
      <c r="F11" s="57"/>
      <c r="G11" s="58"/>
      <c r="H11" s="56"/>
      <c r="I11" s="57"/>
      <c r="J11" s="57"/>
      <c r="K11" s="57"/>
      <c r="L11" s="57"/>
      <c r="M11" s="57"/>
      <c r="N11" s="57"/>
      <c r="O11" s="57"/>
      <c r="P11" s="57"/>
      <c r="Q11" s="57"/>
      <c r="R11" s="57"/>
      <c r="S11" s="57"/>
      <c r="T11" s="57"/>
      <c r="U11" s="57"/>
      <c r="V11" s="57"/>
      <c r="W11" s="57"/>
      <c r="X11" s="57"/>
      <c r="Y11" s="58"/>
    </row>
    <row r="12" spans="2:30" ht="29.25" customHeight="1" x14ac:dyDescent="0.15">
      <c r="B12" s="594">
        <v>4</v>
      </c>
      <c r="C12" s="1272" t="s">
        <v>462</v>
      </c>
      <c r="D12" s="1272"/>
      <c r="E12" s="1272"/>
      <c r="F12" s="1272"/>
      <c r="G12" s="1273"/>
      <c r="H12" s="334" t="s">
        <v>463</v>
      </c>
      <c r="I12" s="2"/>
      <c r="Y12" s="427"/>
    </row>
    <row r="13" spans="2:30" ht="19.5" customHeight="1" x14ac:dyDescent="0.15">
      <c r="B13" s="426"/>
      <c r="G13" s="427"/>
      <c r="H13" s="430"/>
      <c r="I13" s="2" t="s">
        <v>464</v>
      </c>
      <c r="J13" s="2"/>
      <c r="K13" s="2"/>
      <c r="L13" s="2"/>
      <c r="M13" s="2"/>
      <c r="N13" s="2"/>
      <c r="O13" s="2"/>
      <c r="P13" s="2"/>
      <c r="Q13" s="2"/>
      <c r="R13" s="2"/>
      <c r="S13" s="2"/>
      <c r="T13" s="2"/>
      <c r="U13" s="2"/>
      <c r="Y13" s="427"/>
    </row>
    <row r="14" spans="2:30" ht="12" customHeight="1" x14ac:dyDescent="0.15">
      <c r="B14" s="426"/>
      <c r="G14" s="427"/>
      <c r="H14" s="430"/>
      <c r="I14" s="1157" t="s">
        <v>465</v>
      </c>
      <c r="J14" s="1157"/>
      <c r="K14" s="1157"/>
      <c r="L14" s="1157"/>
      <c r="M14" s="1157"/>
      <c r="N14" s="1157"/>
      <c r="O14" s="1157"/>
      <c r="P14" s="1157"/>
      <c r="Q14" s="1174" t="s">
        <v>466</v>
      </c>
      <c r="R14" s="1175"/>
      <c r="S14" s="1175"/>
      <c r="T14" s="1175"/>
      <c r="U14" s="1175"/>
      <c r="V14" s="1175"/>
      <c r="W14" s="1176"/>
      <c r="Y14" s="427"/>
    </row>
    <row r="15" spans="2:30" ht="12" customHeight="1" x14ac:dyDescent="0.15">
      <c r="B15" s="426"/>
      <c r="G15" s="427"/>
      <c r="H15" s="430"/>
      <c r="I15" s="1157"/>
      <c r="J15" s="1157"/>
      <c r="K15" s="1157"/>
      <c r="L15" s="1157"/>
      <c r="M15" s="1157"/>
      <c r="N15" s="1157"/>
      <c r="O15" s="1157"/>
      <c r="P15" s="1157"/>
      <c r="Q15" s="852"/>
      <c r="R15" s="853"/>
      <c r="S15" s="853"/>
      <c r="T15" s="853"/>
      <c r="U15" s="853"/>
      <c r="V15" s="853"/>
      <c r="W15" s="854"/>
      <c r="Y15" s="427"/>
    </row>
    <row r="16" spans="2:30" ht="12" customHeight="1" x14ac:dyDescent="0.15">
      <c r="B16" s="426"/>
      <c r="G16" s="427"/>
      <c r="H16" s="430"/>
      <c r="I16" s="1157" t="s">
        <v>467</v>
      </c>
      <c r="J16" s="1157"/>
      <c r="K16" s="1157"/>
      <c r="L16" s="1157"/>
      <c r="M16" s="1157"/>
      <c r="N16" s="1157"/>
      <c r="O16" s="1157"/>
      <c r="P16" s="1157"/>
      <c r="Q16" s="1177"/>
      <c r="R16" s="1178"/>
      <c r="S16" s="1178"/>
      <c r="T16" s="1178"/>
      <c r="U16" s="1178"/>
      <c r="V16" s="1178"/>
      <c r="W16" s="1179"/>
      <c r="Y16" s="427"/>
    </row>
    <row r="17" spans="2:30" ht="12" customHeight="1" x14ac:dyDescent="0.15">
      <c r="B17" s="426"/>
      <c r="G17" s="427"/>
      <c r="H17" s="430"/>
      <c r="I17" s="1157"/>
      <c r="J17" s="1157"/>
      <c r="K17" s="1157"/>
      <c r="L17" s="1157"/>
      <c r="M17" s="1157"/>
      <c r="N17" s="1157"/>
      <c r="O17" s="1157"/>
      <c r="P17" s="1157"/>
      <c r="Q17" s="1180"/>
      <c r="R17" s="1181"/>
      <c r="S17" s="1181"/>
      <c r="T17" s="1181"/>
      <c r="U17" s="1181"/>
      <c r="V17" s="1181"/>
      <c r="W17" s="1182"/>
      <c r="Y17" s="427"/>
    </row>
    <row r="18" spans="2:30" ht="12" customHeight="1" x14ac:dyDescent="0.15">
      <c r="B18" s="426"/>
      <c r="G18" s="427"/>
      <c r="H18" s="430"/>
      <c r="I18" s="1157" t="s">
        <v>468</v>
      </c>
      <c r="J18" s="1157"/>
      <c r="K18" s="1157"/>
      <c r="L18" s="1157"/>
      <c r="M18" s="1157"/>
      <c r="N18" s="1157"/>
      <c r="O18" s="1157"/>
      <c r="P18" s="1157"/>
      <c r="Q18" s="1177"/>
      <c r="R18" s="1178"/>
      <c r="S18" s="1178"/>
      <c r="T18" s="1178"/>
      <c r="U18" s="1178"/>
      <c r="V18" s="1178"/>
      <c r="W18" s="1179"/>
      <c r="Y18" s="427"/>
    </row>
    <row r="19" spans="2:30" ht="12" customHeight="1" x14ac:dyDescent="0.15">
      <c r="B19" s="426"/>
      <c r="G19" s="427"/>
      <c r="H19" s="430"/>
      <c r="I19" s="1157"/>
      <c r="J19" s="1157"/>
      <c r="K19" s="1157"/>
      <c r="L19" s="1157"/>
      <c r="M19" s="1157"/>
      <c r="N19" s="1157"/>
      <c r="O19" s="1157"/>
      <c r="P19" s="1157"/>
      <c r="Q19" s="1180"/>
      <c r="R19" s="1181"/>
      <c r="S19" s="1181"/>
      <c r="T19" s="1181"/>
      <c r="U19" s="1181"/>
      <c r="V19" s="1181"/>
      <c r="W19" s="1182"/>
      <c r="Y19" s="427"/>
    </row>
    <row r="20" spans="2:30" ht="12" customHeight="1" x14ac:dyDescent="0.15">
      <c r="B20" s="426"/>
      <c r="G20" s="427"/>
      <c r="H20" s="430"/>
      <c r="I20" s="1157" t="s">
        <v>469</v>
      </c>
      <c r="J20" s="1157"/>
      <c r="K20" s="1157"/>
      <c r="L20" s="1157"/>
      <c r="M20" s="1157"/>
      <c r="N20" s="1157"/>
      <c r="O20" s="1157"/>
      <c r="P20" s="1157"/>
      <c r="Q20" s="1177"/>
      <c r="R20" s="1178"/>
      <c r="S20" s="1178"/>
      <c r="T20" s="1178"/>
      <c r="U20" s="1178"/>
      <c r="V20" s="1178"/>
      <c r="W20" s="1179"/>
      <c r="Y20" s="427"/>
    </row>
    <row r="21" spans="2:30" ht="12" customHeight="1" x14ac:dyDescent="0.15">
      <c r="B21" s="426"/>
      <c r="G21" s="427"/>
      <c r="H21" s="430"/>
      <c r="I21" s="1157"/>
      <c r="J21" s="1157"/>
      <c r="K21" s="1157"/>
      <c r="L21" s="1157"/>
      <c r="M21" s="1157"/>
      <c r="N21" s="1157"/>
      <c r="O21" s="1157"/>
      <c r="P21" s="1157"/>
      <c r="Q21" s="1180"/>
      <c r="R21" s="1181"/>
      <c r="S21" s="1181"/>
      <c r="T21" s="1181"/>
      <c r="U21" s="1181"/>
      <c r="V21" s="1181"/>
      <c r="W21" s="1182"/>
      <c r="Y21" s="427"/>
    </row>
    <row r="22" spans="2:30" ht="12" customHeight="1" x14ac:dyDescent="0.15">
      <c r="B22" s="426"/>
      <c r="G22" s="427"/>
      <c r="H22" s="430"/>
      <c r="I22" s="1157" t="s">
        <v>470</v>
      </c>
      <c r="J22" s="1157"/>
      <c r="K22" s="1157"/>
      <c r="L22" s="1157"/>
      <c r="M22" s="1157"/>
      <c r="N22" s="1157"/>
      <c r="O22" s="1157"/>
      <c r="P22" s="1157"/>
      <c r="Q22" s="1177"/>
      <c r="R22" s="1178"/>
      <c r="S22" s="1178"/>
      <c r="T22" s="1178"/>
      <c r="U22" s="1178"/>
      <c r="V22" s="1178"/>
      <c r="W22" s="1179"/>
      <c r="Y22" s="427"/>
    </row>
    <row r="23" spans="2:30" ht="12" customHeight="1" x14ac:dyDescent="0.15">
      <c r="B23" s="426"/>
      <c r="G23" s="427"/>
      <c r="H23" s="430"/>
      <c r="I23" s="1157"/>
      <c r="J23" s="1157"/>
      <c r="K23" s="1157"/>
      <c r="L23" s="1157"/>
      <c r="M23" s="1157"/>
      <c r="N23" s="1157"/>
      <c r="O23" s="1157"/>
      <c r="P23" s="1157"/>
      <c r="Q23" s="1180"/>
      <c r="R23" s="1181"/>
      <c r="S23" s="1181"/>
      <c r="T23" s="1181"/>
      <c r="U23" s="1181"/>
      <c r="V23" s="1181"/>
      <c r="W23" s="1182"/>
      <c r="Y23" s="427"/>
    </row>
    <row r="24" spans="2:30" ht="12" customHeight="1" x14ac:dyDescent="0.15">
      <c r="B24" s="426"/>
      <c r="G24" s="427"/>
      <c r="H24" s="430"/>
      <c r="I24" s="1174" t="s">
        <v>471</v>
      </c>
      <c r="J24" s="1175"/>
      <c r="K24" s="1175"/>
      <c r="L24" s="1175"/>
      <c r="M24" s="1175"/>
      <c r="N24" s="1175"/>
      <c r="O24" s="1175"/>
      <c r="P24" s="1176"/>
      <c r="Q24" s="1177"/>
      <c r="R24" s="1178"/>
      <c r="S24" s="1178"/>
      <c r="T24" s="1178"/>
      <c r="U24" s="1178"/>
      <c r="V24" s="1178"/>
      <c r="W24" s="1179"/>
      <c r="Y24" s="427"/>
    </row>
    <row r="25" spans="2:30" ht="12" customHeight="1" x14ac:dyDescent="0.15">
      <c r="B25" s="426"/>
      <c r="G25" s="427"/>
      <c r="H25" s="430"/>
      <c r="I25" s="852"/>
      <c r="J25" s="853"/>
      <c r="K25" s="853"/>
      <c r="L25" s="853"/>
      <c r="M25" s="853"/>
      <c r="N25" s="853"/>
      <c r="O25" s="853"/>
      <c r="P25" s="854"/>
      <c r="Q25" s="1180"/>
      <c r="R25" s="1181"/>
      <c r="S25" s="1181"/>
      <c r="T25" s="1181"/>
      <c r="U25" s="1181"/>
      <c r="V25" s="1181"/>
      <c r="W25" s="1182"/>
      <c r="Y25" s="427"/>
    </row>
    <row r="26" spans="2:30" ht="12" customHeight="1" x14ac:dyDescent="0.15">
      <c r="B26" s="426"/>
      <c r="G26" s="427"/>
      <c r="H26" s="430"/>
      <c r="I26" s="1174"/>
      <c r="J26" s="1175"/>
      <c r="K26" s="1175"/>
      <c r="L26" s="1175"/>
      <c r="M26" s="1175"/>
      <c r="N26" s="1175"/>
      <c r="O26" s="1175"/>
      <c r="P26" s="1176"/>
      <c r="Q26" s="1177"/>
      <c r="R26" s="1178"/>
      <c r="S26" s="1178"/>
      <c r="T26" s="1178"/>
      <c r="U26" s="1178"/>
      <c r="V26" s="1178"/>
      <c r="W26" s="1179"/>
      <c r="Y26" s="427"/>
    </row>
    <row r="27" spans="2:30" ht="12" customHeight="1" x14ac:dyDescent="0.15">
      <c r="B27" s="426"/>
      <c r="G27" s="427"/>
      <c r="H27" s="430"/>
      <c r="I27" s="852"/>
      <c r="J27" s="853"/>
      <c r="K27" s="853"/>
      <c r="L27" s="853"/>
      <c r="M27" s="853"/>
      <c r="N27" s="853"/>
      <c r="O27" s="853"/>
      <c r="P27" s="854"/>
      <c r="Q27" s="1180"/>
      <c r="R27" s="1181"/>
      <c r="S27" s="1181"/>
      <c r="T27" s="1181"/>
      <c r="U27" s="1181"/>
      <c r="V27" s="1181"/>
      <c r="W27" s="1182"/>
      <c r="Y27" s="427"/>
    </row>
    <row r="28" spans="2:30" ht="12" customHeight="1" x14ac:dyDescent="0.15">
      <c r="B28" s="426"/>
      <c r="G28" s="427"/>
      <c r="H28" s="430"/>
      <c r="I28" s="1157"/>
      <c r="J28" s="1157"/>
      <c r="K28" s="1157"/>
      <c r="L28" s="1157"/>
      <c r="M28" s="1157"/>
      <c r="N28" s="1157"/>
      <c r="O28" s="1157"/>
      <c r="P28" s="1157"/>
      <c r="Q28" s="1177"/>
      <c r="R28" s="1178"/>
      <c r="S28" s="1178"/>
      <c r="T28" s="1178"/>
      <c r="U28" s="1178"/>
      <c r="V28" s="1178"/>
      <c r="W28" s="1179"/>
      <c r="Y28" s="427"/>
    </row>
    <row r="29" spans="2:30" s="425" customFormat="1" ht="12" customHeight="1" x14ac:dyDescent="0.15">
      <c r="B29" s="426"/>
      <c r="C29" s="3"/>
      <c r="D29" s="3"/>
      <c r="E29" s="3"/>
      <c r="F29" s="3"/>
      <c r="G29" s="427"/>
      <c r="H29" s="595"/>
      <c r="I29" s="1157"/>
      <c r="J29" s="1157"/>
      <c r="K29" s="1157"/>
      <c r="L29" s="1157"/>
      <c r="M29" s="1157"/>
      <c r="N29" s="1157"/>
      <c r="O29" s="1157"/>
      <c r="P29" s="1157"/>
      <c r="Q29" s="1180"/>
      <c r="R29" s="1181"/>
      <c r="S29" s="1181"/>
      <c r="T29" s="1181"/>
      <c r="U29" s="1181"/>
      <c r="V29" s="1181"/>
      <c r="W29" s="1182"/>
      <c r="Y29" s="596"/>
      <c r="AC29" s="486"/>
      <c r="AD29" s="434"/>
    </row>
    <row r="30" spans="2:30" ht="15" customHeight="1" x14ac:dyDescent="0.15">
      <c r="B30" s="426"/>
      <c r="G30" s="427"/>
      <c r="H30" s="430"/>
      <c r="I30" s="2"/>
      <c r="J30" s="2"/>
      <c r="K30" s="2"/>
      <c r="L30" s="2"/>
      <c r="M30" s="2"/>
      <c r="N30" s="2"/>
      <c r="O30" s="2"/>
      <c r="P30" s="2"/>
      <c r="Q30" s="2"/>
      <c r="R30" s="2"/>
      <c r="S30" s="2"/>
      <c r="T30" s="2"/>
      <c r="U30" s="2"/>
      <c r="Y30" s="597"/>
    </row>
    <row r="31" spans="2:30" ht="20.25" customHeight="1" x14ac:dyDescent="0.15">
      <c r="B31" s="426"/>
      <c r="G31" s="427"/>
      <c r="H31" s="334" t="s">
        <v>472</v>
      </c>
      <c r="I31" s="2"/>
      <c r="J31" s="2"/>
      <c r="K31" s="2"/>
      <c r="L31" s="2"/>
      <c r="M31" s="2"/>
      <c r="N31" s="2"/>
      <c r="O31" s="2"/>
      <c r="P31" s="2"/>
      <c r="Q31" s="2"/>
      <c r="R31" s="2"/>
      <c r="S31" s="2"/>
      <c r="T31" s="2"/>
      <c r="U31" s="2"/>
      <c r="Y31" s="597"/>
    </row>
    <row r="32" spans="2:30" ht="9.75" customHeight="1" x14ac:dyDescent="0.15">
      <c r="B32" s="426"/>
      <c r="G32" s="427"/>
      <c r="H32" s="334"/>
      <c r="I32" s="2"/>
      <c r="J32" s="2"/>
      <c r="K32" s="2"/>
      <c r="L32" s="2"/>
      <c r="M32" s="2"/>
      <c r="N32" s="2"/>
      <c r="O32" s="2"/>
      <c r="P32" s="2"/>
      <c r="Q32" s="2"/>
      <c r="R32" s="2"/>
      <c r="S32" s="2"/>
      <c r="T32" s="2"/>
      <c r="U32" s="2"/>
      <c r="Y32" s="597"/>
    </row>
    <row r="33" spans="1:30" ht="22.5" customHeight="1" x14ac:dyDescent="0.15">
      <c r="B33" s="426"/>
      <c r="G33" s="427"/>
      <c r="H33" s="430"/>
      <c r="I33" s="807" t="s">
        <v>885</v>
      </c>
      <c r="J33" s="808"/>
      <c r="K33" s="808"/>
      <c r="L33" s="808"/>
      <c r="M33" s="808"/>
      <c r="N33" s="808"/>
      <c r="O33" s="808"/>
      <c r="P33" s="808"/>
      <c r="Q33" s="808"/>
      <c r="R33" s="1278"/>
      <c r="S33" s="1174"/>
      <c r="T33" s="1175"/>
      <c r="U33" s="1176" t="s">
        <v>489</v>
      </c>
      <c r="Y33" s="427"/>
    </row>
    <row r="34" spans="1:30" ht="22.5" customHeight="1" x14ac:dyDescent="0.15">
      <c r="B34" s="426"/>
      <c r="G34" s="427"/>
      <c r="H34" s="430"/>
      <c r="I34" s="813"/>
      <c r="J34" s="814"/>
      <c r="K34" s="814"/>
      <c r="L34" s="814"/>
      <c r="M34" s="814"/>
      <c r="N34" s="814"/>
      <c r="O34" s="814"/>
      <c r="P34" s="814"/>
      <c r="Q34" s="814"/>
      <c r="R34" s="1169"/>
      <c r="S34" s="852"/>
      <c r="T34" s="853"/>
      <c r="U34" s="854"/>
      <c r="Y34" s="427"/>
      <c r="AD34" s="477"/>
    </row>
    <row r="35" spans="1:30" ht="11.25" customHeight="1" x14ac:dyDescent="0.15">
      <c r="B35" s="426"/>
      <c r="G35" s="427"/>
      <c r="H35" s="334"/>
      <c r="I35" s="2"/>
      <c r="J35" s="2"/>
      <c r="K35" s="2"/>
      <c r="L35" s="2"/>
      <c r="M35" s="2"/>
      <c r="N35" s="2"/>
      <c r="O35" s="2"/>
      <c r="P35" s="2"/>
      <c r="Q35" s="2"/>
      <c r="R35" s="2"/>
      <c r="S35" s="2"/>
      <c r="T35" s="2"/>
      <c r="U35" s="2"/>
      <c r="Y35" s="597"/>
      <c r="AD35" s="477"/>
    </row>
    <row r="36" spans="1:30" ht="27.75" customHeight="1" x14ac:dyDescent="0.15">
      <c r="B36" s="426"/>
      <c r="G36" s="427"/>
      <c r="H36" s="430"/>
      <c r="I36" s="807" t="s">
        <v>886</v>
      </c>
      <c r="J36" s="808"/>
      <c r="K36" s="808"/>
      <c r="L36" s="808"/>
      <c r="M36" s="808"/>
      <c r="N36" s="808"/>
      <c r="O36" s="808"/>
      <c r="P36" s="808"/>
      <c r="Q36" s="808"/>
      <c r="R36" s="1278"/>
      <c r="S36" s="1174"/>
      <c r="T36" s="1175"/>
      <c r="U36" s="1176" t="s">
        <v>489</v>
      </c>
      <c r="V36" s="1274" t="s">
        <v>473</v>
      </c>
      <c r="W36" s="1275" t="s">
        <v>474</v>
      </c>
      <c r="X36" s="1275"/>
      <c r="Y36" s="1276"/>
      <c r="AD36" s="477"/>
    </row>
    <row r="37" spans="1:30" ht="21.75" customHeight="1" x14ac:dyDescent="0.15">
      <c r="B37" s="426"/>
      <c r="G37" s="427"/>
      <c r="H37" s="430"/>
      <c r="I37" s="813"/>
      <c r="J37" s="814"/>
      <c r="K37" s="814"/>
      <c r="L37" s="814"/>
      <c r="M37" s="814"/>
      <c r="N37" s="814"/>
      <c r="O37" s="814"/>
      <c r="P37" s="814"/>
      <c r="Q37" s="814"/>
      <c r="R37" s="1169"/>
      <c r="S37" s="852"/>
      <c r="T37" s="853"/>
      <c r="U37" s="854"/>
      <c r="V37" s="1274"/>
      <c r="W37" s="1275"/>
      <c r="X37" s="1275"/>
      <c r="Y37" s="1276"/>
      <c r="AD37" s="477"/>
    </row>
    <row r="38" spans="1:30" ht="21.75" customHeight="1" x14ac:dyDescent="0.15">
      <c r="B38" s="426"/>
      <c r="G38" s="427"/>
      <c r="I38" s="517"/>
      <c r="J38" s="517"/>
      <c r="K38" s="517"/>
      <c r="L38" s="517"/>
      <c r="M38" s="517"/>
      <c r="N38" s="517"/>
      <c r="O38" s="517"/>
      <c r="P38" s="517"/>
      <c r="Q38" s="517"/>
      <c r="R38" s="517"/>
      <c r="S38" s="599"/>
      <c r="T38" s="599"/>
      <c r="U38" s="599"/>
      <c r="V38" s="12"/>
      <c r="W38" s="814" t="s">
        <v>475</v>
      </c>
      <c r="X38" s="814"/>
      <c r="Y38" s="1169"/>
      <c r="AD38" s="477"/>
    </row>
    <row r="39" spans="1:30" ht="21.75" customHeight="1" x14ac:dyDescent="0.15">
      <c r="A39" s="427"/>
      <c r="H39" s="600"/>
      <c r="I39" s="819" t="s">
        <v>887</v>
      </c>
      <c r="J39" s="819"/>
      <c r="K39" s="819"/>
      <c r="L39" s="819"/>
      <c r="M39" s="819"/>
      <c r="N39" s="819"/>
      <c r="O39" s="819"/>
      <c r="P39" s="819"/>
      <c r="Q39" s="819"/>
      <c r="R39" s="1160"/>
      <c r="S39" s="1274"/>
      <c r="T39" s="795"/>
      <c r="U39" s="1277" t="s">
        <v>489</v>
      </c>
      <c r="V39" s="12"/>
      <c r="W39" s="819"/>
      <c r="X39" s="819"/>
      <c r="Y39" s="1160"/>
      <c r="AD39" s="477"/>
    </row>
    <row r="40" spans="1:30" ht="21.75" customHeight="1" x14ac:dyDescent="0.15">
      <c r="B40" s="426"/>
      <c r="G40" s="427"/>
      <c r="H40" s="430"/>
      <c r="I40" s="813"/>
      <c r="J40" s="814"/>
      <c r="K40" s="814"/>
      <c r="L40" s="814"/>
      <c r="M40" s="814"/>
      <c r="N40" s="814"/>
      <c r="O40" s="814"/>
      <c r="P40" s="814"/>
      <c r="Q40" s="814"/>
      <c r="R40" s="1169"/>
      <c r="S40" s="852"/>
      <c r="T40" s="853"/>
      <c r="U40" s="854"/>
      <c r="V40" s="12"/>
      <c r="W40" s="819"/>
      <c r="X40" s="819"/>
      <c r="Y40" s="1160"/>
      <c r="AD40" s="477"/>
    </row>
    <row r="41" spans="1:30" ht="15" customHeight="1" x14ac:dyDescent="0.15">
      <c r="B41" s="426"/>
      <c r="G41" s="427"/>
      <c r="H41" s="430"/>
      <c r="I41" s="2"/>
      <c r="J41" s="2"/>
      <c r="K41" s="2"/>
      <c r="L41" s="2"/>
      <c r="M41" s="2"/>
      <c r="N41" s="2"/>
      <c r="O41" s="2"/>
      <c r="P41" s="2"/>
      <c r="Q41" s="2"/>
      <c r="R41" s="2"/>
      <c r="S41" s="2"/>
      <c r="T41" s="2"/>
      <c r="U41" s="2"/>
      <c r="W41" s="819"/>
      <c r="X41" s="819"/>
      <c r="Y41" s="1160"/>
      <c r="AD41" s="477"/>
    </row>
    <row r="42" spans="1:30" ht="15" customHeight="1" x14ac:dyDescent="0.15">
      <c r="B42" s="99"/>
      <c r="C42" s="59"/>
      <c r="D42" s="59"/>
      <c r="E42" s="59"/>
      <c r="F42" s="59"/>
      <c r="G42" s="60"/>
      <c r="H42" s="429"/>
      <c r="I42" s="59"/>
      <c r="J42" s="59"/>
      <c r="K42" s="59"/>
      <c r="L42" s="59"/>
      <c r="M42" s="59"/>
      <c r="N42" s="59"/>
      <c r="O42" s="59"/>
      <c r="P42" s="59"/>
      <c r="Q42" s="59"/>
      <c r="R42" s="59"/>
      <c r="S42" s="59"/>
      <c r="T42" s="59"/>
      <c r="U42" s="59"/>
      <c r="V42" s="59"/>
      <c r="W42" s="814"/>
      <c r="X42" s="814"/>
      <c r="Y42" s="1169"/>
      <c r="AD42" s="477"/>
    </row>
    <row r="43" spans="1:30" ht="15" customHeight="1" x14ac:dyDescent="0.15">
      <c r="Y43" s="598"/>
      <c r="AD43" s="477"/>
    </row>
    <row r="44" spans="1:30" x14ac:dyDescent="0.15">
      <c r="B44" s="601" t="s">
        <v>888</v>
      </c>
      <c r="D44" s="509"/>
      <c r="E44" s="509"/>
      <c r="F44" s="509"/>
      <c r="G44" s="509"/>
      <c r="H44" s="509"/>
      <c r="I44" s="509"/>
      <c r="J44" s="509"/>
      <c r="K44" s="509"/>
      <c r="L44" s="509"/>
      <c r="M44" s="509"/>
      <c r="N44" s="509"/>
      <c r="O44" s="509"/>
      <c r="P44" s="509"/>
      <c r="Q44" s="509"/>
      <c r="R44" s="509"/>
      <c r="S44" s="509"/>
      <c r="T44" s="509"/>
      <c r="U44" s="509"/>
      <c r="V44" s="509"/>
      <c r="W44" s="509"/>
      <c r="X44" s="509"/>
      <c r="Y44" s="509"/>
      <c r="AD44" s="477"/>
    </row>
    <row r="45" spans="1:30" x14ac:dyDescent="0.15">
      <c r="B45" s="601" t="s">
        <v>889</v>
      </c>
      <c r="D45" s="509"/>
      <c r="E45" s="509"/>
      <c r="F45" s="509"/>
      <c r="G45" s="509"/>
      <c r="H45" s="509"/>
      <c r="I45" s="509"/>
      <c r="J45" s="509"/>
      <c r="K45" s="509"/>
      <c r="L45" s="509"/>
      <c r="M45" s="509"/>
      <c r="N45" s="509"/>
      <c r="O45" s="509"/>
      <c r="P45" s="509"/>
      <c r="Q45" s="509"/>
      <c r="R45" s="509"/>
      <c r="S45" s="509"/>
      <c r="T45" s="509"/>
      <c r="U45" s="509"/>
      <c r="V45" s="509"/>
      <c r="W45" s="509"/>
      <c r="X45" s="509"/>
      <c r="Y45" s="509"/>
    </row>
    <row r="46" spans="1:30" x14ac:dyDescent="0.15">
      <c r="B46" s="601"/>
      <c r="D46" s="431"/>
      <c r="E46" s="431"/>
      <c r="F46" s="431"/>
      <c r="G46" s="431"/>
      <c r="H46" s="431"/>
      <c r="I46" s="431"/>
      <c r="J46" s="431"/>
      <c r="K46" s="431"/>
      <c r="L46" s="431"/>
      <c r="M46" s="431"/>
      <c r="N46" s="431"/>
      <c r="O46" s="431"/>
      <c r="P46" s="431"/>
      <c r="Q46" s="431"/>
      <c r="R46" s="431"/>
      <c r="S46" s="431"/>
      <c r="T46" s="431"/>
      <c r="U46" s="431"/>
      <c r="V46" s="431"/>
      <c r="W46" s="431"/>
      <c r="X46" s="431"/>
      <c r="Y46" s="431"/>
    </row>
    <row r="122" spans="3:7" x14ac:dyDescent="0.15">
      <c r="C122" s="59"/>
      <c r="D122" s="59"/>
      <c r="E122" s="59"/>
      <c r="F122" s="59"/>
      <c r="G122" s="59"/>
    </row>
    <row r="123" spans="3:7" x14ac:dyDescent="0.15">
      <c r="C123" s="57"/>
    </row>
  </sheetData>
  <mergeCells count="32">
    <mergeCell ref="AC2:AD3"/>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xr:uid="{63D7A169-C9C3-4F20-B440-09BB74EA8996}">
      <formula1>"□,■"</formula1>
    </dataValidation>
  </dataValidations>
  <hyperlinks>
    <hyperlink ref="AC2" location="添付書類一覧!A1" display="添付書類一覧に戻る" xr:uid="{454D4EBC-1730-49B5-B801-837137367151}"/>
  </hyperlink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101F-E7AB-47E7-B6FA-9AFB6A1EEC17}">
  <sheetPr>
    <tabColor rgb="FFFF0000"/>
    <pageSetUpPr fitToPage="1"/>
  </sheetPr>
  <dimension ref="B1:AE123"/>
  <sheetViews>
    <sheetView view="pageBreakPreview" zoomScale="85" zoomScaleNormal="100" zoomScaleSheetLayoutView="85" workbookViewId="0">
      <selection activeCell="AD2" sqref="AD2:AE3"/>
    </sheetView>
  </sheetViews>
  <sheetFormatPr defaultColWidth="3.5" defaultRowHeight="13.5" x14ac:dyDescent="0.15"/>
  <cols>
    <col min="1" max="1" width="1.75" style="3" customWidth="1"/>
    <col min="2" max="2" width="3" style="85" customWidth="1"/>
    <col min="3" max="18" width="3.5" style="3"/>
    <col min="19" max="19" width="3.875" style="3" customWidth="1"/>
    <col min="20" max="26" width="3.5" style="3"/>
    <col min="27" max="27" width="1.375" style="3" customWidth="1"/>
    <col min="28" max="29" width="3.5" style="3"/>
    <col min="30" max="30" width="25.875" style="486" customWidth="1"/>
    <col min="31" max="31" width="3.5" style="434"/>
    <col min="32" max="256" width="3.5" style="3"/>
    <col min="257" max="257" width="1.75" style="3" customWidth="1"/>
    <col min="258" max="258" width="3" style="3" customWidth="1"/>
    <col min="259" max="274" width="3.5" style="3"/>
    <col min="275" max="275" width="3.875" style="3" customWidth="1"/>
    <col min="276" max="282" width="3.5" style="3"/>
    <col min="283" max="283" width="1.375" style="3" customWidth="1"/>
    <col min="284" max="512" width="3.5" style="3"/>
    <col min="513" max="513" width="1.75" style="3" customWidth="1"/>
    <col min="514" max="514" width="3" style="3" customWidth="1"/>
    <col min="515" max="530" width="3.5" style="3"/>
    <col min="531" max="531" width="3.875" style="3" customWidth="1"/>
    <col min="532" max="538" width="3.5" style="3"/>
    <col min="539" max="539" width="1.375" style="3" customWidth="1"/>
    <col min="540" max="768" width="3.5" style="3"/>
    <col min="769" max="769" width="1.75" style="3" customWidth="1"/>
    <col min="770" max="770" width="3" style="3" customWidth="1"/>
    <col min="771" max="786" width="3.5" style="3"/>
    <col min="787" max="787" width="3.875" style="3" customWidth="1"/>
    <col min="788" max="794" width="3.5" style="3"/>
    <col min="795" max="795" width="1.375" style="3" customWidth="1"/>
    <col min="796" max="1024" width="3.5" style="3"/>
    <col min="1025" max="1025" width="1.75" style="3" customWidth="1"/>
    <col min="1026" max="1026" width="3" style="3" customWidth="1"/>
    <col min="1027" max="1042" width="3.5" style="3"/>
    <col min="1043" max="1043" width="3.875" style="3" customWidth="1"/>
    <col min="1044" max="1050" width="3.5" style="3"/>
    <col min="1051" max="1051" width="1.375" style="3" customWidth="1"/>
    <col min="1052" max="1280" width="3.5" style="3"/>
    <col min="1281" max="1281" width="1.75" style="3" customWidth="1"/>
    <col min="1282" max="1282" width="3" style="3" customWidth="1"/>
    <col min="1283" max="1298" width="3.5" style="3"/>
    <col min="1299" max="1299" width="3.875" style="3" customWidth="1"/>
    <col min="1300" max="1306" width="3.5" style="3"/>
    <col min="1307" max="1307" width="1.375" style="3" customWidth="1"/>
    <col min="1308" max="1536" width="3.5" style="3"/>
    <col min="1537" max="1537" width="1.75" style="3" customWidth="1"/>
    <col min="1538" max="1538" width="3" style="3" customWidth="1"/>
    <col min="1539" max="1554" width="3.5" style="3"/>
    <col min="1555" max="1555" width="3.875" style="3" customWidth="1"/>
    <col min="1556" max="1562" width="3.5" style="3"/>
    <col min="1563" max="1563" width="1.375" style="3" customWidth="1"/>
    <col min="1564" max="1792" width="3.5" style="3"/>
    <col min="1793" max="1793" width="1.75" style="3" customWidth="1"/>
    <col min="1794" max="1794" width="3" style="3" customWidth="1"/>
    <col min="1795" max="1810" width="3.5" style="3"/>
    <col min="1811" max="1811" width="3.875" style="3" customWidth="1"/>
    <col min="1812" max="1818" width="3.5" style="3"/>
    <col min="1819" max="1819" width="1.375" style="3" customWidth="1"/>
    <col min="1820" max="2048" width="3.5" style="3"/>
    <col min="2049" max="2049" width="1.75" style="3" customWidth="1"/>
    <col min="2050" max="2050" width="3" style="3" customWidth="1"/>
    <col min="2051" max="2066" width="3.5" style="3"/>
    <col min="2067" max="2067" width="3.875" style="3" customWidth="1"/>
    <col min="2068" max="2074" width="3.5" style="3"/>
    <col min="2075" max="2075" width="1.375" style="3" customWidth="1"/>
    <col min="2076" max="2304" width="3.5" style="3"/>
    <col min="2305" max="2305" width="1.75" style="3" customWidth="1"/>
    <col min="2306" max="2306" width="3" style="3" customWidth="1"/>
    <col min="2307" max="2322" width="3.5" style="3"/>
    <col min="2323" max="2323" width="3.875" style="3" customWidth="1"/>
    <col min="2324" max="2330" width="3.5" style="3"/>
    <col min="2331" max="2331" width="1.375" style="3" customWidth="1"/>
    <col min="2332" max="2560" width="3.5" style="3"/>
    <col min="2561" max="2561" width="1.75" style="3" customWidth="1"/>
    <col min="2562" max="2562" width="3" style="3" customWidth="1"/>
    <col min="2563" max="2578" width="3.5" style="3"/>
    <col min="2579" max="2579" width="3.875" style="3" customWidth="1"/>
    <col min="2580" max="2586" width="3.5" style="3"/>
    <col min="2587" max="2587" width="1.375" style="3" customWidth="1"/>
    <col min="2588" max="2816" width="3.5" style="3"/>
    <col min="2817" max="2817" width="1.75" style="3" customWidth="1"/>
    <col min="2818" max="2818" width="3" style="3" customWidth="1"/>
    <col min="2819" max="2834" width="3.5" style="3"/>
    <col min="2835" max="2835" width="3.875" style="3" customWidth="1"/>
    <col min="2836" max="2842" width="3.5" style="3"/>
    <col min="2843" max="2843" width="1.375" style="3" customWidth="1"/>
    <col min="2844" max="3072" width="3.5" style="3"/>
    <col min="3073" max="3073" width="1.75" style="3" customWidth="1"/>
    <col min="3074" max="3074" width="3" style="3" customWidth="1"/>
    <col min="3075" max="3090" width="3.5" style="3"/>
    <col min="3091" max="3091" width="3.875" style="3" customWidth="1"/>
    <col min="3092" max="3098" width="3.5" style="3"/>
    <col min="3099" max="3099" width="1.375" style="3" customWidth="1"/>
    <col min="3100" max="3328" width="3.5" style="3"/>
    <col min="3329" max="3329" width="1.75" style="3" customWidth="1"/>
    <col min="3330" max="3330" width="3" style="3" customWidth="1"/>
    <col min="3331" max="3346" width="3.5" style="3"/>
    <col min="3347" max="3347" width="3.875" style="3" customWidth="1"/>
    <col min="3348" max="3354" width="3.5" style="3"/>
    <col min="3355" max="3355" width="1.375" style="3" customWidth="1"/>
    <col min="3356" max="3584" width="3.5" style="3"/>
    <col min="3585" max="3585" width="1.75" style="3" customWidth="1"/>
    <col min="3586" max="3586" width="3" style="3" customWidth="1"/>
    <col min="3587" max="3602" width="3.5" style="3"/>
    <col min="3603" max="3603" width="3.875" style="3" customWidth="1"/>
    <col min="3604" max="3610" width="3.5" style="3"/>
    <col min="3611" max="3611" width="1.375" style="3" customWidth="1"/>
    <col min="3612" max="3840" width="3.5" style="3"/>
    <col min="3841" max="3841" width="1.75" style="3" customWidth="1"/>
    <col min="3842" max="3842" width="3" style="3" customWidth="1"/>
    <col min="3843" max="3858" width="3.5" style="3"/>
    <col min="3859" max="3859" width="3.875" style="3" customWidth="1"/>
    <col min="3860" max="3866" width="3.5" style="3"/>
    <col min="3867" max="3867" width="1.375" style="3" customWidth="1"/>
    <col min="3868" max="4096" width="3.5" style="3"/>
    <col min="4097" max="4097" width="1.75" style="3" customWidth="1"/>
    <col min="4098" max="4098" width="3" style="3" customWidth="1"/>
    <col min="4099" max="4114" width="3.5" style="3"/>
    <col min="4115" max="4115" width="3.875" style="3" customWidth="1"/>
    <col min="4116" max="4122" width="3.5" style="3"/>
    <col min="4123" max="4123" width="1.375" style="3" customWidth="1"/>
    <col min="4124" max="4352" width="3.5" style="3"/>
    <col min="4353" max="4353" width="1.75" style="3" customWidth="1"/>
    <col min="4354" max="4354" width="3" style="3" customWidth="1"/>
    <col min="4355" max="4370" width="3.5" style="3"/>
    <col min="4371" max="4371" width="3.875" style="3" customWidth="1"/>
    <col min="4372" max="4378" width="3.5" style="3"/>
    <col min="4379" max="4379" width="1.375" style="3" customWidth="1"/>
    <col min="4380" max="4608" width="3.5" style="3"/>
    <col min="4609" max="4609" width="1.75" style="3" customWidth="1"/>
    <col min="4610" max="4610" width="3" style="3" customWidth="1"/>
    <col min="4611" max="4626" width="3.5" style="3"/>
    <col min="4627" max="4627" width="3.875" style="3" customWidth="1"/>
    <col min="4628" max="4634" width="3.5" style="3"/>
    <col min="4635" max="4635" width="1.375" style="3" customWidth="1"/>
    <col min="4636" max="4864" width="3.5" style="3"/>
    <col min="4865" max="4865" width="1.75" style="3" customWidth="1"/>
    <col min="4866" max="4866" width="3" style="3" customWidth="1"/>
    <col min="4867" max="4882" width="3.5" style="3"/>
    <col min="4883" max="4883" width="3.875" style="3" customWidth="1"/>
    <col min="4884" max="4890" width="3.5" style="3"/>
    <col min="4891" max="4891" width="1.375" style="3" customWidth="1"/>
    <col min="4892" max="5120" width="3.5" style="3"/>
    <col min="5121" max="5121" width="1.75" style="3" customWidth="1"/>
    <col min="5122" max="5122" width="3" style="3" customWidth="1"/>
    <col min="5123" max="5138" width="3.5" style="3"/>
    <col min="5139" max="5139" width="3.875" style="3" customWidth="1"/>
    <col min="5140" max="5146" width="3.5" style="3"/>
    <col min="5147" max="5147" width="1.375" style="3" customWidth="1"/>
    <col min="5148" max="5376" width="3.5" style="3"/>
    <col min="5377" max="5377" width="1.75" style="3" customWidth="1"/>
    <col min="5378" max="5378" width="3" style="3" customWidth="1"/>
    <col min="5379" max="5394" width="3.5" style="3"/>
    <col min="5395" max="5395" width="3.875" style="3" customWidth="1"/>
    <col min="5396" max="5402" width="3.5" style="3"/>
    <col min="5403" max="5403" width="1.375" style="3" customWidth="1"/>
    <col min="5404" max="5632" width="3.5" style="3"/>
    <col min="5633" max="5633" width="1.75" style="3" customWidth="1"/>
    <col min="5634" max="5634" width="3" style="3" customWidth="1"/>
    <col min="5635" max="5650" width="3.5" style="3"/>
    <col min="5651" max="5651" width="3.875" style="3" customWidth="1"/>
    <col min="5652" max="5658" width="3.5" style="3"/>
    <col min="5659" max="5659" width="1.375" style="3" customWidth="1"/>
    <col min="5660" max="5888" width="3.5" style="3"/>
    <col min="5889" max="5889" width="1.75" style="3" customWidth="1"/>
    <col min="5890" max="5890" width="3" style="3" customWidth="1"/>
    <col min="5891" max="5906" width="3.5" style="3"/>
    <col min="5907" max="5907" width="3.875" style="3" customWidth="1"/>
    <col min="5908" max="5914" width="3.5" style="3"/>
    <col min="5915" max="5915" width="1.375" style="3" customWidth="1"/>
    <col min="5916" max="6144" width="3.5" style="3"/>
    <col min="6145" max="6145" width="1.75" style="3" customWidth="1"/>
    <col min="6146" max="6146" width="3" style="3" customWidth="1"/>
    <col min="6147" max="6162" width="3.5" style="3"/>
    <col min="6163" max="6163" width="3.875" style="3" customWidth="1"/>
    <col min="6164" max="6170" width="3.5" style="3"/>
    <col min="6171" max="6171" width="1.375" style="3" customWidth="1"/>
    <col min="6172" max="6400" width="3.5" style="3"/>
    <col min="6401" max="6401" width="1.75" style="3" customWidth="1"/>
    <col min="6402" max="6402" width="3" style="3" customWidth="1"/>
    <col min="6403" max="6418" width="3.5" style="3"/>
    <col min="6419" max="6419" width="3.875" style="3" customWidth="1"/>
    <col min="6420" max="6426" width="3.5" style="3"/>
    <col min="6427" max="6427" width="1.375" style="3" customWidth="1"/>
    <col min="6428" max="6656" width="3.5" style="3"/>
    <col min="6657" max="6657" width="1.75" style="3" customWidth="1"/>
    <col min="6658" max="6658" width="3" style="3" customWidth="1"/>
    <col min="6659" max="6674" width="3.5" style="3"/>
    <col min="6675" max="6675" width="3.875" style="3" customWidth="1"/>
    <col min="6676" max="6682" width="3.5" style="3"/>
    <col min="6683" max="6683" width="1.375" style="3" customWidth="1"/>
    <col min="6684" max="6912" width="3.5" style="3"/>
    <col min="6913" max="6913" width="1.75" style="3" customWidth="1"/>
    <col min="6914" max="6914" width="3" style="3" customWidth="1"/>
    <col min="6915" max="6930" width="3.5" style="3"/>
    <col min="6931" max="6931" width="3.875" style="3" customWidth="1"/>
    <col min="6932" max="6938" width="3.5" style="3"/>
    <col min="6939" max="6939" width="1.375" style="3" customWidth="1"/>
    <col min="6940" max="7168" width="3.5" style="3"/>
    <col min="7169" max="7169" width="1.75" style="3" customWidth="1"/>
    <col min="7170" max="7170" width="3" style="3" customWidth="1"/>
    <col min="7171" max="7186" width="3.5" style="3"/>
    <col min="7187" max="7187" width="3.875" style="3" customWidth="1"/>
    <col min="7188" max="7194" width="3.5" style="3"/>
    <col min="7195" max="7195" width="1.375" style="3" customWidth="1"/>
    <col min="7196" max="7424" width="3.5" style="3"/>
    <col min="7425" max="7425" width="1.75" style="3" customWidth="1"/>
    <col min="7426" max="7426" width="3" style="3" customWidth="1"/>
    <col min="7427" max="7442" width="3.5" style="3"/>
    <col min="7443" max="7443" width="3.875" style="3" customWidth="1"/>
    <col min="7444" max="7450" width="3.5" style="3"/>
    <col min="7451" max="7451" width="1.375" style="3" customWidth="1"/>
    <col min="7452" max="7680" width="3.5" style="3"/>
    <col min="7681" max="7681" width="1.75" style="3" customWidth="1"/>
    <col min="7682" max="7682" width="3" style="3" customWidth="1"/>
    <col min="7683" max="7698" width="3.5" style="3"/>
    <col min="7699" max="7699" width="3.875" style="3" customWidth="1"/>
    <col min="7700" max="7706" width="3.5" style="3"/>
    <col min="7707" max="7707" width="1.375" style="3" customWidth="1"/>
    <col min="7708" max="7936" width="3.5" style="3"/>
    <col min="7937" max="7937" width="1.75" style="3" customWidth="1"/>
    <col min="7938" max="7938" width="3" style="3" customWidth="1"/>
    <col min="7939" max="7954" width="3.5" style="3"/>
    <col min="7955" max="7955" width="3.875" style="3" customWidth="1"/>
    <col min="7956" max="7962" width="3.5" style="3"/>
    <col min="7963" max="7963" width="1.375" style="3" customWidth="1"/>
    <col min="7964" max="8192" width="3.5" style="3"/>
    <col min="8193" max="8193" width="1.75" style="3" customWidth="1"/>
    <col min="8194" max="8194" width="3" style="3" customWidth="1"/>
    <col min="8195" max="8210" width="3.5" style="3"/>
    <col min="8211" max="8211" width="3.875" style="3" customWidth="1"/>
    <col min="8212" max="8218" width="3.5" style="3"/>
    <col min="8219" max="8219" width="1.375" style="3" customWidth="1"/>
    <col min="8220" max="8448" width="3.5" style="3"/>
    <col min="8449" max="8449" width="1.75" style="3" customWidth="1"/>
    <col min="8450" max="8450" width="3" style="3" customWidth="1"/>
    <col min="8451" max="8466" width="3.5" style="3"/>
    <col min="8467" max="8467" width="3.875" style="3" customWidth="1"/>
    <col min="8468" max="8474" width="3.5" style="3"/>
    <col min="8475" max="8475" width="1.375" style="3" customWidth="1"/>
    <col min="8476" max="8704" width="3.5" style="3"/>
    <col min="8705" max="8705" width="1.75" style="3" customWidth="1"/>
    <col min="8706" max="8706" width="3" style="3" customWidth="1"/>
    <col min="8707" max="8722" width="3.5" style="3"/>
    <col min="8723" max="8723" width="3.875" style="3" customWidth="1"/>
    <col min="8724" max="8730" width="3.5" style="3"/>
    <col min="8731" max="8731" width="1.375" style="3" customWidth="1"/>
    <col min="8732" max="8960" width="3.5" style="3"/>
    <col min="8961" max="8961" width="1.75" style="3" customWidth="1"/>
    <col min="8962" max="8962" width="3" style="3" customWidth="1"/>
    <col min="8963" max="8978" width="3.5" style="3"/>
    <col min="8979" max="8979" width="3.875" style="3" customWidth="1"/>
    <col min="8980" max="8986" width="3.5" style="3"/>
    <col min="8987" max="8987" width="1.375" style="3" customWidth="1"/>
    <col min="8988" max="9216" width="3.5" style="3"/>
    <col min="9217" max="9217" width="1.75" style="3" customWidth="1"/>
    <col min="9218" max="9218" width="3" style="3" customWidth="1"/>
    <col min="9219" max="9234" width="3.5" style="3"/>
    <col min="9235" max="9235" width="3.875" style="3" customWidth="1"/>
    <col min="9236" max="9242" width="3.5" style="3"/>
    <col min="9243" max="9243" width="1.375" style="3" customWidth="1"/>
    <col min="9244" max="9472" width="3.5" style="3"/>
    <col min="9473" max="9473" width="1.75" style="3" customWidth="1"/>
    <col min="9474" max="9474" width="3" style="3" customWidth="1"/>
    <col min="9475" max="9490" width="3.5" style="3"/>
    <col min="9491" max="9491" width="3.875" style="3" customWidth="1"/>
    <col min="9492" max="9498" width="3.5" style="3"/>
    <col min="9499" max="9499" width="1.375" style="3" customWidth="1"/>
    <col min="9500" max="9728" width="3.5" style="3"/>
    <col min="9729" max="9729" width="1.75" style="3" customWidth="1"/>
    <col min="9730" max="9730" width="3" style="3" customWidth="1"/>
    <col min="9731" max="9746" width="3.5" style="3"/>
    <col min="9747" max="9747" width="3.875" style="3" customWidth="1"/>
    <col min="9748" max="9754" width="3.5" style="3"/>
    <col min="9755" max="9755" width="1.375" style="3" customWidth="1"/>
    <col min="9756" max="9984" width="3.5" style="3"/>
    <col min="9985" max="9985" width="1.75" style="3" customWidth="1"/>
    <col min="9986" max="9986" width="3" style="3" customWidth="1"/>
    <col min="9987" max="10002" width="3.5" style="3"/>
    <col min="10003" max="10003" width="3.875" style="3" customWidth="1"/>
    <col min="10004" max="10010" width="3.5" style="3"/>
    <col min="10011" max="10011" width="1.375" style="3" customWidth="1"/>
    <col min="10012" max="10240" width="3.5" style="3"/>
    <col min="10241" max="10241" width="1.75" style="3" customWidth="1"/>
    <col min="10242" max="10242" width="3" style="3" customWidth="1"/>
    <col min="10243" max="10258" width="3.5" style="3"/>
    <col min="10259" max="10259" width="3.875" style="3" customWidth="1"/>
    <col min="10260" max="10266" width="3.5" style="3"/>
    <col min="10267" max="10267" width="1.375" style="3" customWidth="1"/>
    <col min="10268" max="10496" width="3.5" style="3"/>
    <col min="10497" max="10497" width="1.75" style="3" customWidth="1"/>
    <col min="10498" max="10498" width="3" style="3" customWidth="1"/>
    <col min="10499" max="10514" width="3.5" style="3"/>
    <col min="10515" max="10515" width="3.875" style="3" customWidth="1"/>
    <col min="10516" max="10522" width="3.5" style="3"/>
    <col min="10523" max="10523" width="1.375" style="3" customWidth="1"/>
    <col min="10524" max="10752" width="3.5" style="3"/>
    <col min="10753" max="10753" width="1.75" style="3" customWidth="1"/>
    <col min="10754" max="10754" width="3" style="3" customWidth="1"/>
    <col min="10755" max="10770" width="3.5" style="3"/>
    <col min="10771" max="10771" width="3.875" style="3" customWidth="1"/>
    <col min="10772" max="10778" width="3.5" style="3"/>
    <col min="10779" max="10779" width="1.375" style="3" customWidth="1"/>
    <col min="10780" max="11008" width="3.5" style="3"/>
    <col min="11009" max="11009" width="1.75" style="3" customWidth="1"/>
    <col min="11010" max="11010" width="3" style="3" customWidth="1"/>
    <col min="11011" max="11026" width="3.5" style="3"/>
    <col min="11027" max="11027" width="3.875" style="3" customWidth="1"/>
    <col min="11028" max="11034" width="3.5" style="3"/>
    <col min="11035" max="11035" width="1.375" style="3" customWidth="1"/>
    <col min="11036" max="11264" width="3.5" style="3"/>
    <col min="11265" max="11265" width="1.75" style="3" customWidth="1"/>
    <col min="11266" max="11266" width="3" style="3" customWidth="1"/>
    <col min="11267" max="11282" width="3.5" style="3"/>
    <col min="11283" max="11283" width="3.875" style="3" customWidth="1"/>
    <col min="11284" max="11290" width="3.5" style="3"/>
    <col min="11291" max="11291" width="1.375" style="3" customWidth="1"/>
    <col min="11292" max="11520" width="3.5" style="3"/>
    <col min="11521" max="11521" width="1.75" style="3" customWidth="1"/>
    <col min="11522" max="11522" width="3" style="3" customWidth="1"/>
    <col min="11523" max="11538" width="3.5" style="3"/>
    <col min="11539" max="11539" width="3.875" style="3" customWidth="1"/>
    <col min="11540" max="11546" width="3.5" style="3"/>
    <col min="11547" max="11547" width="1.375" style="3" customWidth="1"/>
    <col min="11548" max="11776" width="3.5" style="3"/>
    <col min="11777" max="11777" width="1.75" style="3" customWidth="1"/>
    <col min="11778" max="11778" width="3" style="3" customWidth="1"/>
    <col min="11779" max="11794" width="3.5" style="3"/>
    <col min="11795" max="11795" width="3.875" style="3" customWidth="1"/>
    <col min="11796" max="11802" width="3.5" style="3"/>
    <col min="11803" max="11803" width="1.375" style="3" customWidth="1"/>
    <col min="11804" max="12032" width="3.5" style="3"/>
    <col min="12033" max="12033" width="1.75" style="3" customWidth="1"/>
    <col min="12034" max="12034" width="3" style="3" customWidth="1"/>
    <col min="12035" max="12050" width="3.5" style="3"/>
    <col min="12051" max="12051" width="3.875" style="3" customWidth="1"/>
    <col min="12052" max="12058" width="3.5" style="3"/>
    <col min="12059" max="12059" width="1.375" style="3" customWidth="1"/>
    <col min="12060" max="12288" width="3.5" style="3"/>
    <col min="12289" max="12289" width="1.75" style="3" customWidth="1"/>
    <col min="12290" max="12290" width="3" style="3" customWidth="1"/>
    <col min="12291" max="12306" width="3.5" style="3"/>
    <col min="12307" max="12307" width="3.875" style="3" customWidth="1"/>
    <col min="12308" max="12314" width="3.5" style="3"/>
    <col min="12315" max="12315" width="1.375" style="3" customWidth="1"/>
    <col min="12316" max="12544" width="3.5" style="3"/>
    <col min="12545" max="12545" width="1.75" style="3" customWidth="1"/>
    <col min="12546" max="12546" width="3" style="3" customWidth="1"/>
    <col min="12547" max="12562" width="3.5" style="3"/>
    <col min="12563" max="12563" width="3.875" style="3" customWidth="1"/>
    <col min="12564" max="12570" width="3.5" style="3"/>
    <col min="12571" max="12571" width="1.375" style="3" customWidth="1"/>
    <col min="12572" max="12800" width="3.5" style="3"/>
    <col min="12801" max="12801" width="1.75" style="3" customWidth="1"/>
    <col min="12802" max="12802" width="3" style="3" customWidth="1"/>
    <col min="12803" max="12818" width="3.5" style="3"/>
    <col min="12819" max="12819" width="3.875" style="3" customWidth="1"/>
    <col min="12820" max="12826" width="3.5" style="3"/>
    <col min="12827" max="12827" width="1.375" style="3" customWidth="1"/>
    <col min="12828" max="13056" width="3.5" style="3"/>
    <col min="13057" max="13057" width="1.75" style="3" customWidth="1"/>
    <col min="13058" max="13058" width="3" style="3" customWidth="1"/>
    <col min="13059" max="13074" width="3.5" style="3"/>
    <col min="13075" max="13075" width="3.875" style="3" customWidth="1"/>
    <col min="13076" max="13082" width="3.5" style="3"/>
    <col min="13083" max="13083" width="1.375" style="3" customWidth="1"/>
    <col min="13084" max="13312" width="3.5" style="3"/>
    <col min="13313" max="13313" width="1.75" style="3" customWidth="1"/>
    <col min="13314" max="13314" width="3" style="3" customWidth="1"/>
    <col min="13315" max="13330" width="3.5" style="3"/>
    <col min="13331" max="13331" width="3.875" style="3" customWidth="1"/>
    <col min="13332" max="13338" width="3.5" style="3"/>
    <col min="13339" max="13339" width="1.375" style="3" customWidth="1"/>
    <col min="13340" max="13568" width="3.5" style="3"/>
    <col min="13569" max="13569" width="1.75" style="3" customWidth="1"/>
    <col min="13570" max="13570" width="3" style="3" customWidth="1"/>
    <col min="13571" max="13586" width="3.5" style="3"/>
    <col min="13587" max="13587" width="3.875" style="3" customWidth="1"/>
    <col min="13588" max="13594" width="3.5" style="3"/>
    <col min="13595" max="13595" width="1.375" style="3" customWidth="1"/>
    <col min="13596" max="13824" width="3.5" style="3"/>
    <col min="13825" max="13825" width="1.75" style="3" customWidth="1"/>
    <col min="13826" max="13826" width="3" style="3" customWidth="1"/>
    <col min="13827" max="13842" width="3.5" style="3"/>
    <col min="13843" max="13843" width="3.875" style="3" customWidth="1"/>
    <col min="13844" max="13850" width="3.5" style="3"/>
    <col min="13851" max="13851" width="1.375" style="3" customWidth="1"/>
    <col min="13852" max="14080" width="3.5" style="3"/>
    <col min="14081" max="14081" width="1.75" style="3" customWidth="1"/>
    <col min="14082" max="14082" width="3" style="3" customWidth="1"/>
    <col min="14083" max="14098" width="3.5" style="3"/>
    <col min="14099" max="14099" width="3.875" style="3" customWidth="1"/>
    <col min="14100" max="14106" width="3.5" style="3"/>
    <col min="14107" max="14107" width="1.375" style="3" customWidth="1"/>
    <col min="14108" max="14336" width="3.5" style="3"/>
    <col min="14337" max="14337" width="1.75" style="3" customWidth="1"/>
    <col min="14338" max="14338" width="3" style="3" customWidth="1"/>
    <col min="14339" max="14354" width="3.5" style="3"/>
    <col min="14355" max="14355" width="3.875" style="3" customWidth="1"/>
    <col min="14356" max="14362" width="3.5" style="3"/>
    <col min="14363" max="14363" width="1.375" style="3" customWidth="1"/>
    <col min="14364" max="14592" width="3.5" style="3"/>
    <col min="14593" max="14593" width="1.75" style="3" customWidth="1"/>
    <col min="14594" max="14594" width="3" style="3" customWidth="1"/>
    <col min="14595" max="14610" width="3.5" style="3"/>
    <col min="14611" max="14611" width="3.875" style="3" customWidth="1"/>
    <col min="14612" max="14618" width="3.5" style="3"/>
    <col min="14619" max="14619" width="1.375" style="3" customWidth="1"/>
    <col min="14620" max="14848" width="3.5" style="3"/>
    <col min="14849" max="14849" width="1.75" style="3" customWidth="1"/>
    <col min="14850" max="14850" width="3" style="3" customWidth="1"/>
    <col min="14851" max="14866" width="3.5" style="3"/>
    <col min="14867" max="14867" width="3.875" style="3" customWidth="1"/>
    <col min="14868" max="14874" width="3.5" style="3"/>
    <col min="14875" max="14875" width="1.375" style="3" customWidth="1"/>
    <col min="14876" max="15104" width="3.5" style="3"/>
    <col min="15105" max="15105" width="1.75" style="3" customWidth="1"/>
    <col min="15106" max="15106" width="3" style="3" customWidth="1"/>
    <col min="15107" max="15122" width="3.5" style="3"/>
    <col min="15123" max="15123" width="3.875" style="3" customWidth="1"/>
    <col min="15124" max="15130" width="3.5" style="3"/>
    <col min="15131" max="15131" width="1.375" style="3" customWidth="1"/>
    <col min="15132" max="15360" width="3.5" style="3"/>
    <col min="15361" max="15361" width="1.75" style="3" customWidth="1"/>
    <col min="15362" max="15362" width="3" style="3" customWidth="1"/>
    <col min="15363" max="15378" width="3.5" style="3"/>
    <col min="15379" max="15379" width="3.875" style="3" customWidth="1"/>
    <col min="15380" max="15386" width="3.5" style="3"/>
    <col min="15387" max="15387" width="1.375" style="3" customWidth="1"/>
    <col min="15388" max="15616" width="3.5" style="3"/>
    <col min="15617" max="15617" width="1.75" style="3" customWidth="1"/>
    <col min="15618" max="15618" width="3" style="3" customWidth="1"/>
    <col min="15619" max="15634" width="3.5" style="3"/>
    <col min="15635" max="15635" width="3.875" style="3" customWidth="1"/>
    <col min="15636" max="15642" width="3.5" style="3"/>
    <col min="15643" max="15643" width="1.375" style="3" customWidth="1"/>
    <col min="15644" max="15872" width="3.5" style="3"/>
    <col min="15873" max="15873" width="1.75" style="3" customWidth="1"/>
    <col min="15874" max="15874" width="3" style="3" customWidth="1"/>
    <col min="15875" max="15890" width="3.5" style="3"/>
    <col min="15891" max="15891" width="3.875" style="3" customWidth="1"/>
    <col min="15892" max="15898" width="3.5" style="3"/>
    <col min="15899" max="15899" width="1.375" style="3" customWidth="1"/>
    <col min="15900" max="16128" width="3.5" style="3"/>
    <col min="16129" max="16129" width="1.75" style="3" customWidth="1"/>
    <col min="16130" max="16130" width="3" style="3" customWidth="1"/>
    <col min="16131" max="16146" width="3.5" style="3"/>
    <col min="16147" max="16147" width="3.875" style="3" customWidth="1"/>
    <col min="16148" max="16154" width="3.5" style="3"/>
    <col min="16155" max="16155" width="1.375" style="3" customWidth="1"/>
    <col min="16156" max="16384" width="3.5" style="3"/>
  </cols>
  <sheetData>
    <row r="1" spans="2:31" s="1" customFormat="1" ht="14.25" thickBot="1" x14ac:dyDescent="0.2">
      <c r="AE1" s="434"/>
    </row>
    <row r="2" spans="2:31" s="1" customFormat="1" ht="14.25" thickTop="1" x14ac:dyDescent="0.15">
      <c r="B2" s="1" t="s">
        <v>920</v>
      </c>
      <c r="AD2" s="917" t="s">
        <v>755</v>
      </c>
      <c r="AE2" s="918"/>
    </row>
    <row r="3" spans="2:31" s="1" customFormat="1" ht="14.25" thickBot="1" x14ac:dyDescent="0.2">
      <c r="AD3" s="919"/>
      <c r="AE3" s="920"/>
    </row>
    <row r="4" spans="2:31" s="1" customFormat="1" ht="14.25" thickTop="1" x14ac:dyDescent="0.15">
      <c r="B4" s="795" t="s">
        <v>635</v>
      </c>
      <c r="C4" s="795"/>
      <c r="D4" s="795"/>
      <c r="E4" s="795"/>
      <c r="F4" s="795"/>
      <c r="G4" s="795"/>
      <c r="H4" s="795"/>
      <c r="I4" s="795"/>
      <c r="J4" s="795"/>
      <c r="K4" s="795"/>
      <c r="L4" s="795"/>
      <c r="M4" s="795"/>
      <c r="N4" s="795"/>
      <c r="O4" s="795"/>
      <c r="P4" s="795"/>
      <c r="Q4" s="795"/>
      <c r="R4" s="795"/>
      <c r="S4" s="795"/>
      <c r="T4" s="795"/>
      <c r="U4" s="795"/>
      <c r="V4" s="795"/>
      <c r="W4" s="795"/>
      <c r="X4" s="795"/>
      <c r="Y4" s="795"/>
      <c r="Z4" s="795"/>
      <c r="AD4" s="485"/>
      <c r="AE4" s="434"/>
    </row>
    <row r="5" spans="2:31" s="1" customFormat="1" x14ac:dyDescent="0.15">
      <c r="AD5" s="485"/>
      <c r="AE5" s="434"/>
    </row>
    <row r="6" spans="2:31" s="1" customFormat="1" ht="31.5" customHeight="1" x14ac:dyDescent="0.15">
      <c r="B6" s="1157" t="s">
        <v>535</v>
      </c>
      <c r="C6" s="1157"/>
      <c r="D6" s="1157"/>
      <c r="E6" s="1157"/>
      <c r="F6" s="1157"/>
      <c r="G6" s="892"/>
      <c r="H6" s="1158"/>
      <c r="I6" s="1158"/>
      <c r="J6" s="1158"/>
      <c r="K6" s="1158"/>
      <c r="L6" s="1158"/>
      <c r="M6" s="1158"/>
      <c r="N6" s="1158"/>
      <c r="O6" s="1158"/>
      <c r="P6" s="1158"/>
      <c r="Q6" s="1158"/>
      <c r="R6" s="1158"/>
      <c r="S6" s="1158"/>
      <c r="T6" s="1158"/>
      <c r="U6" s="1158"/>
      <c r="V6" s="1158"/>
      <c r="W6" s="1158"/>
      <c r="X6" s="1158"/>
      <c r="Y6" s="1158"/>
      <c r="Z6" s="1159"/>
      <c r="AD6" s="485"/>
      <c r="AE6" s="434"/>
    </row>
    <row r="7" spans="2:31" s="1" customFormat="1" ht="31.5" customHeight="1" x14ac:dyDescent="0.15">
      <c r="B7" s="792" t="s">
        <v>536</v>
      </c>
      <c r="C7" s="793"/>
      <c r="D7" s="793"/>
      <c r="E7" s="793"/>
      <c r="F7" s="794"/>
      <c r="G7" s="592" t="s">
        <v>782</v>
      </c>
      <c r="H7" s="299" t="s">
        <v>878</v>
      </c>
      <c r="I7" s="299"/>
      <c r="J7" s="299"/>
      <c r="K7" s="299"/>
      <c r="L7" s="593" t="s">
        <v>782</v>
      </c>
      <c r="M7" s="299" t="s">
        <v>879</v>
      </c>
      <c r="N7" s="299"/>
      <c r="O7" s="299"/>
      <c r="P7" s="299"/>
      <c r="Q7" s="593" t="s">
        <v>782</v>
      </c>
      <c r="R7" s="299" t="s">
        <v>880</v>
      </c>
      <c r="S7" s="299"/>
      <c r="T7" s="299"/>
      <c r="U7" s="299"/>
      <c r="V7" s="299"/>
      <c r="W7" s="299"/>
      <c r="X7" s="299"/>
      <c r="Y7" s="299"/>
      <c r="Z7" s="300"/>
      <c r="AD7" s="485"/>
      <c r="AE7" s="434"/>
    </row>
    <row r="8" spans="2:31" s="1" customFormat="1" ht="31.5" customHeight="1" x14ac:dyDescent="0.15">
      <c r="B8" s="792" t="s">
        <v>537</v>
      </c>
      <c r="C8" s="793"/>
      <c r="D8" s="793"/>
      <c r="E8" s="793"/>
      <c r="F8" s="794"/>
      <c r="G8" s="592" t="s">
        <v>782</v>
      </c>
      <c r="H8" s="299" t="s">
        <v>893</v>
      </c>
      <c r="I8" s="299"/>
      <c r="J8" s="299"/>
      <c r="K8" s="299"/>
      <c r="L8" s="299"/>
      <c r="M8" s="299"/>
      <c r="N8" s="299"/>
      <c r="O8" s="299"/>
      <c r="P8" s="299"/>
      <c r="Q8" s="593" t="s">
        <v>782</v>
      </c>
      <c r="R8" s="299" t="s">
        <v>894</v>
      </c>
      <c r="S8" s="299"/>
      <c r="T8" s="299"/>
      <c r="U8" s="299"/>
      <c r="V8" s="299"/>
      <c r="W8" s="424"/>
      <c r="X8" s="424"/>
      <c r="Y8" s="424"/>
      <c r="Z8" s="627"/>
      <c r="AD8" s="485"/>
      <c r="AE8" s="434"/>
    </row>
    <row r="9" spans="2:31" s="1" customFormat="1" x14ac:dyDescent="0.15">
      <c r="AD9" s="486"/>
      <c r="AE9" s="434"/>
    </row>
    <row r="10" spans="2:31"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c r="AD10" s="486"/>
      <c r="AE10" s="434"/>
    </row>
    <row r="11" spans="2:31" s="1" customFormat="1" x14ac:dyDescent="0.15">
      <c r="B11" s="301" t="s">
        <v>636</v>
      </c>
      <c r="Z11" s="302"/>
      <c r="AD11" s="486"/>
      <c r="AE11" s="434"/>
    </row>
    <row r="12" spans="2:31" s="1" customFormat="1" x14ac:dyDescent="0.15">
      <c r="B12" s="301"/>
      <c r="L12" s="12"/>
      <c r="Q12" s="12"/>
      <c r="V12" s="12"/>
      <c r="Z12" s="302"/>
      <c r="AD12" s="486"/>
      <c r="AE12" s="434"/>
    </row>
    <row r="13" spans="2:31" s="1" customFormat="1" x14ac:dyDescent="0.15">
      <c r="B13" s="301"/>
      <c r="C13" s="1" t="s">
        <v>637</v>
      </c>
      <c r="Z13" s="302"/>
      <c r="AD13" s="486"/>
      <c r="AE13" s="434"/>
    </row>
    <row r="14" spans="2:31" s="1" customFormat="1" ht="4.5" customHeight="1" x14ac:dyDescent="0.15">
      <c r="B14" s="301"/>
      <c r="Z14" s="302"/>
      <c r="AD14" s="486"/>
      <c r="AE14" s="434"/>
    </row>
    <row r="15" spans="2:31" s="1" customFormat="1" ht="24" customHeight="1" x14ac:dyDescent="0.15">
      <c r="B15" s="301"/>
      <c r="C15" s="892"/>
      <c r="D15" s="1158"/>
      <c r="E15" s="1158"/>
      <c r="F15" s="1158"/>
      <c r="G15" s="1158"/>
      <c r="H15" s="1158"/>
      <c r="I15" s="1158"/>
      <c r="J15" s="1158"/>
      <c r="K15" s="1158"/>
      <c r="L15" s="1158"/>
      <c r="M15" s="1158"/>
      <c r="N15" s="1158"/>
      <c r="O15" s="1158"/>
      <c r="P15" s="1158"/>
      <c r="Q15" s="1158"/>
      <c r="R15" s="1158"/>
      <c r="S15" s="1158"/>
      <c r="T15" s="1158"/>
      <c r="U15" s="1158"/>
      <c r="V15" s="1158"/>
      <c r="W15" s="1158"/>
      <c r="X15" s="1158"/>
      <c r="Y15" s="1159"/>
      <c r="Z15" s="92"/>
      <c r="AD15" s="486"/>
      <c r="AE15" s="434"/>
    </row>
    <row r="16" spans="2:31" s="1" customFormat="1" ht="21" customHeight="1" x14ac:dyDescent="0.15">
      <c r="B16" s="301"/>
      <c r="C16" s="892"/>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9"/>
      <c r="Z16" s="302"/>
      <c r="AD16" s="486"/>
      <c r="AE16" s="434"/>
    </row>
    <row r="17" spans="2:31" s="1" customFormat="1" ht="21" customHeight="1" x14ac:dyDescent="0.15">
      <c r="B17" s="301"/>
      <c r="C17" s="892"/>
      <c r="D17" s="1158"/>
      <c r="E17" s="1158"/>
      <c r="F17" s="1158"/>
      <c r="G17" s="1158"/>
      <c r="H17" s="1158"/>
      <c r="I17" s="1158"/>
      <c r="J17" s="1158"/>
      <c r="K17" s="1158"/>
      <c r="L17" s="1158"/>
      <c r="M17" s="1158"/>
      <c r="N17" s="1158"/>
      <c r="O17" s="1158"/>
      <c r="P17" s="1158"/>
      <c r="Q17" s="1158"/>
      <c r="R17" s="1158"/>
      <c r="S17" s="1158"/>
      <c r="T17" s="1158"/>
      <c r="U17" s="1158"/>
      <c r="V17" s="1158"/>
      <c r="W17" s="1158"/>
      <c r="X17" s="1158"/>
      <c r="Y17" s="1159"/>
      <c r="Z17" s="302"/>
      <c r="AD17" s="486"/>
      <c r="AE17" s="434"/>
    </row>
    <row r="18" spans="2:31" s="1" customFormat="1" x14ac:dyDescent="0.15">
      <c r="B18" s="301"/>
      <c r="C18" s="1" t="s">
        <v>638</v>
      </c>
      <c r="Z18" s="302"/>
      <c r="AD18" s="486"/>
      <c r="AE18" s="434"/>
    </row>
    <row r="19" spans="2:31" s="1" customFormat="1" ht="4.5" customHeight="1" x14ac:dyDescent="0.15">
      <c r="B19" s="301"/>
      <c r="Z19" s="302"/>
      <c r="AD19" s="486"/>
      <c r="AE19" s="434"/>
    </row>
    <row r="20" spans="2:31" s="1" customFormat="1" ht="24" customHeight="1" x14ac:dyDescent="0.15">
      <c r="B20" s="301"/>
      <c r="C20" s="1157" t="s">
        <v>639</v>
      </c>
      <c r="D20" s="1157"/>
      <c r="E20" s="1157"/>
      <c r="F20" s="1157"/>
      <c r="G20" s="1157"/>
      <c r="H20" s="1157"/>
      <c r="I20" s="1157"/>
      <c r="J20" s="1157"/>
      <c r="K20" s="1157"/>
      <c r="L20" s="1157"/>
      <c r="M20" s="1157"/>
      <c r="N20" s="1157"/>
      <c r="O20" s="1157"/>
      <c r="P20" s="1157"/>
      <c r="Q20" s="1157"/>
      <c r="R20" s="1157"/>
      <c r="S20" s="793" t="s">
        <v>640</v>
      </c>
      <c r="T20" s="793"/>
      <c r="U20" s="793"/>
      <c r="V20" s="793"/>
      <c r="W20" s="793"/>
      <c r="X20" s="793"/>
      <c r="Y20" s="794"/>
      <c r="Z20" s="92"/>
      <c r="AD20" s="486"/>
      <c r="AE20" s="434"/>
    </row>
    <row r="21" spans="2:31" s="1" customFormat="1" ht="21" customHeight="1" x14ac:dyDescent="0.15">
      <c r="B21" s="301"/>
      <c r="C21" s="792"/>
      <c r="D21" s="793"/>
      <c r="E21" s="793"/>
      <c r="F21" s="793"/>
      <c r="G21" s="793"/>
      <c r="H21" s="793"/>
      <c r="I21" s="793"/>
      <c r="J21" s="793"/>
      <c r="K21" s="793"/>
      <c r="L21" s="793"/>
      <c r="M21" s="793"/>
      <c r="N21" s="793"/>
      <c r="O21" s="793"/>
      <c r="P21" s="793"/>
      <c r="Q21" s="793"/>
      <c r="R21" s="794"/>
      <c r="S21" s="93"/>
      <c r="T21" s="93"/>
      <c r="U21" s="93"/>
      <c r="V21" s="93"/>
      <c r="W21" s="93"/>
      <c r="X21" s="93"/>
      <c r="Y21" s="93"/>
      <c r="Z21" s="302"/>
      <c r="AD21" s="486"/>
      <c r="AE21" s="434"/>
    </row>
    <row r="22" spans="2:31" s="1" customFormat="1" ht="12" customHeight="1" x14ac:dyDescent="0.15">
      <c r="B22" s="301"/>
      <c r="C22" s="100"/>
      <c r="D22" s="100"/>
      <c r="E22" s="100"/>
      <c r="F22" s="100"/>
      <c r="G22" s="100"/>
      <c r="H22" s="100"/>
      <c r="I22" s="100"/>
      <c r="J22" s="100"/>
      <c r="K22" s="100"/>
      <c r="L22" s="100"/>
      <c r="M22" s="100"/>
      <c r="N22" s="100"/>
      <c r="O22" s="100"/>
      <c r="P22" s="7"/>
      <c r="Q22" s="7"/>
      <c r="R22" s="7"/>
      <c r="S22" s="7"/>
      <c r="T22" s="8"/>
      <c r="U22" s="8"/>
      <c r="V22" s="8"/>
      <c r="W22" s="8"/>
      <c r="X22" s="8"/>
      <c r="Y22" s="8"/>
      <c r="Z22" s="302"/>
      <c r="AD22" s="486"/>
      <c r="AE22" s="434"/>
    </row>
    <row r="23" spans="2:31" s="1" customFormat="1" ht="21" customHeight="1" x14ac:dyDescent="0.15">
      <c r="B23" s="301"/>
      <c r="C23" s="101"/>
      <c r="D23" s="101"/>
      <c r="E23" s="101"/>
      <c r="F23" s="101"/>
      <c r="G23" s="101"/>
      <c r="H23" s="101"/>
      <c r="I23" s="101"/>
      <c r="J23" s="101"/>
      <c r="K23" s="101"/>
      <c r="L23" s="101"/>
      <c r="M23" s="101"/>
      <c r="N23" s="101"/>
      <c r="O23" s="101"/>
      <c r="P23" s="8"/>
      <c r="Q23" s="8"/>
      <c r="R23" s="8"/>
      <c r="S23" s="8"/>
      <c r="T23" s="1280" t="s">
        <v>897</v>
      </c>
      <c r="U23" s="1279"/>
      <c r="V23" s="1279" t="s">
        <v>898</v>
      </c>
      <c r="W23" s="1279"/>
      <c r="X23" s="1279" t="s">
        <v>899</v>
      </c>
      <c r="Y23" s="1281"/>
      <c r="Z23" s="302"/>
      <c r="AD23" s="486"/>
      <c r="AE23" s="434"/>
    </row>
    <row r="24" spans="2:31" s="1" customFormat="1" ht="26.25" customHeight="1" x14ac:dyDescent="0.15">
      <c r="B24" s="301"/>
      <c r="C24" s="821" t="s">
        <v>641</v>
      </c>
      <c r="D24" s="822"/>
      <c r="E24" s="822"/>
      <c r="F24" s="822"/>
      <c r="G24" s="822"/>
      <c r="H24" s="822"/>
      <c r="I24" s="822"/>
      <c r="J24" s="822"/>
      <c r="K24" s="822"/>
      <c r="L24" s="822"/>
      <c r="M24" s="822"/>
      <c r="N24" s="822"/>
      <c r="O24" s="822"/>
      <c r="P24" s="822"/>
      <c r="Q24" s="822"/>
      <c r="R24" s="822"/>
      <c r="S24" s="898"/>
      <c r="T24" s="792" t="s">
        <v>782</v>
      </c>
      <c r="U24" s="793"/>
      <c r="V24" s="1279" t="s">
        <v>898</v>
      </c>
      <c r="W24" s="1279"/>
      <c r="X24" s="793" t="s">
        <v>782</v>
      </c>
      <c r="Y24" s="794"/>
      <c r="Z24" s="302"/>
      <c r="AD24" s="486"/>
      <c r="AE24" s="434"/>
    </row>
    <row r="25" spans="2:31" s="1" customFormat="1" ht="58.5" customHeight="1" x14ac:dyDescent="0.15">
      <c r="B25" s="301"/>
      <c r="C25" s="1284" t="s">
        <v>642</v>
      </c>
      <c r="D25" s="1285"/>
      <c r="E25" s="1285"/>
      <c r="F25" s="1285"/>
      <c r="G25" s="1285"/>
      <c r="H25" s="1285"/>
      <c r="I25" s="1285"/>
      <c r="J25" s="1285"/>
      <c r="K25" s="1285"/>
      <c r="L25" s="1285"/>
      <c r="M25" s="1285"/>
      <c r="N25" s="1285"/>
      <c r="O25" s="1285"/>
      <c r="P25" s="1285"/>
      <c r="Q25" s="1285"/>
      <c r="R25" s="1285"/>
      <c r="S25" s="1286"/>
      <c r="T25" s="792" t="s">
        <v>782</v>
      </c>
      <c r="U25" s="793"/>
      <c r="V25" s="1279" t="s">
        <v>898</v>
      </c>
      <c r="W25" s="1279"/>
      <c r="X25" s="793" t="s">
        <v>782</v>
      </c>
      <c r="Y25" s="794"/>
      <c r="Z25" s="302"/>
      <c r="AD25" s="486"/>
      <c r="AE25" s="434"/>
    </row>
    <row r="26" spans="2:31" s="1" customFormat="1" ht="46.5" customHeight="1" x14ac:dyDescent="0.15">
      <c r="B26" s="301"/>
      <c r="C26" s="821" t="s">
        <v>643</v>
      </c>
      <c r="D26" s="822"/>
      <c r="E26" s="822"/>
      <c r="F26" s="822"/>
      <c r="G26" s="822"/>
      <c r="H26" s="822"/>
      <c r="I26" s="822"/>
      <c r="J26" s="822"/>
      <c r="K26" s="822"/>
      <c r="L26" s="822"/>
      <c r="M26" s="822"/>
      <c r="N26" s="822"/>
      <c r="O26" s="822"/>
      <c r="P26" s="822"/>
      <c r="Q26" s="822"/>
      <c r="R26" s="822"/>
      <c r="S26" s="898"/>
      <c r="T26" s="792" t="s">
        <v>782</v>
      </c>
      <c r="U26" s="793"/>
      <c r="V26" s="1279" t="s">
        <v>898</v>
      </c>
      <c r="W26" s="1279"/>
      <c r="X26" s="793" t="s">
        <v>782</v>
      </c>
      <c r="Y26" s="794"/>
      <c r="Z26" s="302"/>
      <c r="AD26" s="486"/>
      <c r="AE26" s="434"/>
    </row>
    <row r="27" spans="2:31" s="1" customFormat="1" ht="26.25" customHeight="1" x14ac:dyDescent="0.15">
      <c r="B27" s="301"/>
      <c r="C27" s="821" t="s">
        <v>644</v>
      </c>
      <c r="D27" s="822"/>
      <c r="E27" s="822"/>
      <c r="F27" s="822"/>
      <c r="G27" s="822"/>
      <c r="H27" s="822"/>
      <c r="I27" s="822"/>
      <c r="J27" s="822"/>
      <c r="K27" s="822"/>
      <c r="L27" s="822"/>
      <c r="M27" s="822"/>
      <c r="N27" s="822"/>
      <c r="O27" s="822"/>
      <c r="P27" s="822"/>
      <c r="Q27" s="822"/>
      <c r="R27" s="822"/>
      <c r="S27" s="898"/>
      <c r="T27" s="792" t="s">
        <v>782</v>
      </c>
      <c r="U27" s="793"/>
      <c r="V27" s="1279" t="s">
        <v>898</v>
      </c>
      <c r="W27" s="1279"/>
      <c r="X27" s="793" t="s">
        <v>782</v>
      </c>
      <c r="Y27" s="794"/>
      <c r="Z27" s="302"/>
      <c r="AD27" s="486"/>
      <c r="AE27" s="434"/>
    </row>
    <row r="28" spans="2:31" s="1" customFormat="1" ht="9" customHeight="1" x14ac:dyDescent="0.15">
      <c r="B28" s="315"/>
      <c r="C28" s="8"/>
      <c r="D28" s="8"/>
      <c r="E28" s="8"/>
      <c r="F28" s="8"/>
      <c r="G28" s="8"/>
      <c r="H28" s="8"/>
      <c r="I28" s="8"/>
      <c r="J28" s="8"/>
      <c r="K28" s="8"/>
      <c r="L28" s="8"/>
      <c r="M28" s="8"/>
      <c r="N28" s="8"/>
      <c r="O28" s="8"/>
      <c r="P28" s="8"/>
      <c r="Q28" s="8"/>
      <c r="R28" s="8"/>
      <c r="S28" s="8"/>
      <c r="T28" s="8"/>
      <c r="U28" s="8"/>
      <c r="V28" s="8"/>
      <c r="W28" s="8"/>
      <c r="X28" s="8"/>
      <c r="Y28" s="8"/>
      <c r="Z28" s="318"/>
      <c r="AD28" s="486"/>
      <c r="AE28" s="434"/>
    </row>
    <row r="29" spans="2:31" s="1" customFormat="1" x14ac:dyDescent="0.15">
      <c r="AD29" s="486"/>
      <c r="AE29" s="434"/>
    </row>
    <row r="30" spans="2:31" s="1" customFormat="1" ht="13.5" customHeight="1" x14ac:dyDescent="0.15">
      <c r="B30" s="1282" t="s">
        <v>645</v>
      </c>
      <c r="C30" s="1283"/>
      <c r="D30" s="1283"/>
      <c r="E30" s="1283"/>
      <c r="F30" s="1283"/>
      <c r="G30" s="1283"/>
      <c r="H30" s="1283"/>
      <c r="I30" s="1283"/>
      <c r="J30" s="1283"/>
      <c r="K30" s="1283"/>
      <c r="L30" s="1283"/>
      <c r="M30" s="1283"/>
      <c r="N30" s="1283"/>
      <c r="O30" s="1283"/>
      <c r="P30" s="1283"/>
      <c r="Q30" s="1283"/>
      <c r="R30" s="1283"/>
      <c r="S30" s="1283"/>
      <c r="T30" s="1283"/>
      <c r="U30" s="1283"/>
      <c r="V30" s="1283"/>
      <c r="W30" s="1283"/>
      <c r="X30" s="1283"/>
      <c r="Y30" s="1283"/>
      <c r="Z30" s="1283"/>
      <c r="AD30" s="486"/>
      <c r="AE30" s="434"/>
    </row>
    <row r="31" spans="2:31" s="14" customFormat="1" ht="73.5" customHeight="1" x14ac:dyDescent="0.15">
      <c r="B31" s="1283"/>
      <c r="C31" s="1283"/>
      <c r="D31" s="1283"/>
      <c r="E31" s="1283"/>
      <c r="F31" s="1283"/>
      <c r="G31" s="1283"/>
      <c r="H31" s="1283"/>
      <c r="I31" s="1283"/>
      <c r="J31" s="1283"/>
      <c r="K31" s="1283"/>
      <c r="L31" s="1283"/>
      <c r="M31" s="1283"/>
      <c r="N31" s="1283"/>
      <c r="O31" s="1283"/>
      <c r="P31" s="1283"/>
      <c r="Q31" s="1283"/>
      <c r="R31" s="1283"/>
      <c r="S31" s="1283"/>
      <c r="T31" s="1283"/>
      <c r="U31" s="1283"/>
      <c r="V31" s="1283"/>
      <c r="W31" s="1283"/>
      <c r="X31" s="1283"/>
      <c r="Y31" s="1283"/>
      <c r="Z31" s="1283"/>
      <c r="AD31" s="486"/>
      <c r="AE31" s="434"/>
    </row>
    <row r="32" spans="2:31" s="14" customFormat="1" x14ac:dyDescent="0.15">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D32" s="486"/>
      <c r="AE32" s="434"/>
    </row>
    <row r="33" spans="2:31" s="14" customFormat="1" x14ac:dyDescent="0.15">
      <c r="B33" s="425"/>
      <c r="C33" s="425"/>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D33" s="486"/>
      <c r="AE33" s="434"/>
    </row>
    <row r="34" spans="2:31" x14ac:dyDescent="0.15">
      <c r="AE34" s="477"/>
    </row>
    <row r="35" spans="2:31" x14ac:dyDescent="0.15">
      <c r="AE35" s="477"/>
    </row>
    <row r="36" spans="2:31" x14ac:dyDescent="0.15">
      <c r="AE36" s="477"/>
    </row>
    <row r="37" spans="2:31" x14ac:dyDescent="0.15">
      <c r="AE37" s="477"/>
    </row>
    <row r="38" spans="2:31" x14ac:dyDescent="0.15">
      <c r="AE38" s="477"/>
    </row>
    <row r="39" spans="2:31" x14ac:dyDescent="0.15">
      <c r="AE39" s="477"/>
    </row>
    <row r="40" spans="2:31" x14ac:dyDescent="0.15">
      <c r="AE40" s="477"/>
    </row>
    <row r="41" spans="2:31" x14ac:dyDescent="0.15">
      <c r="AE41" s="477"/>
    </row>
    <row r="42" spans="2:31" x14ac:dyDescent="0.15">
      <c r="AE42" s="477"/>
    </row>
    <row r="43" spans="2:31" x14ac:dyDescent="0.15">
      <c r="AE43" s="477"/>
    </row>
    <row r="44" spans="2:31" x14ac:dyDescent="0.15">
      <c r="AE44" s="477"/>
    </row>
    <row r="122" spans="3:7" x14ac:dyDescent="0.15">
      <c r="C122" s="59"/>
      <c r="D122" s="59"/>
      <c r="E122" s="59"/>
      <c r="F122" s="59"/>
      <c r="G122" s="59"/>
    </row>
    <row r="123" spans="3:7" x14ac:dyDescent="0.15">
      <c r="C123" s="57"/>
    </row>
  </sheetData>
  <mergeCells count="32">
    <mergeCell ref="B30:Z31"/>
    <mergeCell ref="AD2:AE3"/>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C16:Y16"/>
    <mergeCell ref="C17:Y17"/>
    <mergeCell ref="C20:R20"/>
    <mergeCell ref="S20:Y20"/>
    <mergeCell ref="C21:R21"/>
    <mergeCell ref="T23:U23"/>
    <mergeCell ref="V23:W23"/>
    <mergeCell ref="X23:Y23"/>
    <mergeCell ref="C15:Y15"/>
    <mergeCell ref="B4:Z4"/>
    <mergeCell ref="B6:F6"/>
    <mergeCell ref="G6:Z6"/>
    <mergeCell ref="B7:F7"/>
    <mergeCell ref="B8:F8"/>
  </mergeCells>
  <phoneticPr fontId="2"/>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4918CB23-03B6-474C-A6FE-B13C1B6ABE2A}">
      <formula1>"□,■"</formula1>
    </dataValidation>
  </dataValidations>
  <hyperlinks>
    <hyperlink ref="AD2" location="添付書類一覧!A1" display="添付書類一覧に戻る" xr:uid="{78D80CF7-5C96-43F4-A443-43625B38F41C}"/>
  </hyperlink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1EED-4276-4175-BA4F-CC1593789CA0}">
  <sheetPr>
    <tabColor rgb="FFFF0000"/>
    <pageSetUpPr fitToPage="1"/>
  </sheetPr>
  <dimension ref="B1:AD119"/>
  <sheetViews>
    <sheetView view="pageBreakPreview" zoomScale="85" zoomScaleNormal="70" zoomScaleSheetLayoutView="85" workbookViewId="0">
      <selection activeCell="AC2" sqref="AC2:AD3"/>
    </sheetView>
  </sheetViews>
  <sheetFormatPr defaultColWidth="3.5" defaultRowHeight="13.5" x14ac:dyDescent="0.15"/>
  <cols>
    <col min="1" max="1" width="3.5" style="3"/>
    <col min="2" max="2" width="3" style="85" customWidth="1"/>
    <col min="3" max="7" width="3.5" style="3"/>
    <col min="8" max="8" width="2.5" style="3" customWidth="1"/>
    <col min="9" max="17" width="3.5" style="3"/>
    <col min="18" max="18" width="4.25" style="3" customWidth="1"/>
    <col min="19" max="19" width="5.375" style="3" customWidth="1"/>
    <col min="20" max="28" width="3.5" style="3"/>
    <col min="29" max="29" width="25.875" style="486" customWidth="1"/>
    <col min="30" max="30" width="3.5" style="434"/>
    <col min="31" max="257" width="3.5" style="3"/>
    <col min="258" max="258" width="3" style="3" customWidth="1"/>
    <col min="259" max="263" width="3.5" style="3"/>
    <col min="264" max="264" width="2.5" style="3" customWidth="1"/>
    <col min="265" max="273" width="3.5" style="3"/>
    <col min="274" max="274" width="4.25" style="3" customWidth="1"/>
    <col min="275" max="275" width="5.375" style="3" customWidth="1"/>
    <col min="276" max="513" width="3.5" style="3"/>
    <col min="514" max="514" width="3" style="3" customWidth="1"/>
    <col min="515" max="519" width="3.5" style="3"/>
    <col min="520" max="520" width="2.5" style="3" customWidth="1"/>
    <col min="521" max="529" width="3.5" style="3"/>
    <col min="530" max="530" width="4.25" style="3" customWidth="1"/>
    <col min="531" max="531" width="5.375" style="3" customWidth="1"/>
    <col min="532" max="769" width="3.5" style="3"/>
    <col min="770" max="770" width="3" style="3" customWidth="1"/>
    <col min="771" max="775" width="3.5" style="3"/>
    <col min="776" max="776" width="2.5" style="3" customWidth="1"/>
    <col min="777" max="785" width="3.5" style="3"/>
    <col min="786" max="786" width="4.25" style="3" customWidth="1"/>
    <col min="787" max="787" width="5.375" style="3" customWidth="1"/>
    <col min="788" max="1025" width="3.5" style="3"/>
    <col min="1026" max="1026" width="3" style="3" customWidth="1"/>
    <col min="1027" max="1031" width="3.5" style="3"/>
    <col min="1032" max="1032" width="2.5" style="3" customWidth="1"/>
    <col min="1033" max="1041" width="3.5" style="3"/>
    <col min="1042" max="1042" width="4.25" style="3" customWidth="1"/>
    <col min="1043" max="1043" width="5.375" style="3" customWidth="1"/>
    <col min="1044" max="1281" width="3.5" style="3"/>
    <col min="1282" max="1282" width="3" style="3" customWidth="1"/>
    <col min="1283" max="1287" width="3.5" style="3"/>
    <col min="1288" max="1288" width="2.5" style="3" customWidth="1"/>
    <col min="1289" max="1297" width="3.5" style="3"/>
    <col min="1298" max="1298" width="4.25" style="3" customWidth="1"/>
    <col min="1299" max="1299" width="5.375" style="3" customWidth="1"/>
    <col min="1300" max="1537" width="3.5" style="3"/>
    <col min="1538" max="1538" width="3" style="3" customWidth="1"/>
    <col min="1539" max="1543" width="3.5" style="3"/>
    <col min="1544" max="1544" width="2.5" style="3" customWidth="1"/>
    <col min="1545" max="1553" width="3.5" style="3"/>
    <col min="1554" max="1554" width="4.25" style="3" customWidth="1"/>
    <col min="1555" max="1555" width="5.375" style="3" customWidth="1"/>
    <col min="1556" max="1793" width="3.5" style="3"/>
    <col min="1794" max="1794" width="3" style="3" customWidth="1"/>
    <col min="1795" max="1799" width="3.5" style="3"/>
    <col min="1800" max="1800" width="2.5" style="3" customWidth="1"/>
    <col min="1801" max="1809" width="3.5" style="3"/>
    <col min="1810" max="1810" width="4.25" style="3" customWidth="1"/>
    <col min="1811" max="1811" width="5.375" style="3" customWidth="1"/>
    <col min="1812" max="2049" width="3.5" style="3"/>
    <col min="2050" max="2050" width="3" style="3" customWidth="1"/>
    <col min="2051" max="2055" width="3.5" style="3"/>
    <col min="2056" max="2056" width="2.5" style="3" customWidth="1"/>
    <col min="2057" max="2065" width="3.5" style="3"/>
    <col min="2066" max="2066" width="4.25" style="3" customWidth="1"/>
    <col min="2067" max="2067" width="5.375" style="3" customWidth="1"/>
    <col min="2068" max="2305" width="3.5" style="3"/>
    <col min="2306" max="2306" width="3" style="3" customWidth="1"/>
    <col min="2307" max="2311" width="3.5" style="3"/>
    <col min="2312" max="2312" width="2.5" style="3" customWidth="1"/>
    <col min="2313" max="2321" width="3.5" style="3"/>
    <col min="2322" max="2322" width="4.25" style="3" customWidth="1"/>
    <col min="2323" max="2323" width="5.375" style="3" customWidth="1"/>
    <col min="2324" max="2561" width="3.5" style="3"/>
    <col min="2562" max="2562" width="3" style="3" customWidth="1"/>
    <col min="2563" max="2567" width="3.5" style="3"/>
    <col min="2568" max="2568" width="2.5" style="3" customWidth="1"/>
    <col min="2569" max="2577" width="3.5" style="3"/>
    <col min="2578" max="2578" width="4.25" style="3" customWidth="1"/>
    <col min="2579" max="2579" width="5.375" style="3" customWidth="1"/>
    <col min="2580" max="2817" width="3.5" style="3"/>
    <col min="2818" max="2818" width="3" style="3" customWidth="1"/>
    <col min="2819" max="2823" width="3.5" style="3"/>
    <col min="2824" max="2824" width="2.5" style="3" customWidth="1"/>
    <col min="2825" max="2833" width="3.5" style="3"/>
    <col min="2834" max="2834" width="4.25" style="3" customWidth="1"/>
    <col min="2835" max="2835" width="5.375" style="3" customWidth="1"/>
    <col min="2836" max="3073" width="3.5" style="3"/>
    <col min="3074" max="3074" width="3" style="3" customWidth="1"/>
    <col min="3075" max="3079" width="3.5" style="3"/>
    <col min="3080" max="3080" width="2.5" style="3" customWidth="1"/>
    <col min="3081" max="3089" width="3.5" style="3"/>
    <col min="3090" max="3090" width="4.25" style="3" customWidth="1"/>
    <col min="3091" max="3091" width="5.375" style="3" customWidth="1"/>
    <col min="3092" max="3329" width="3.5" style="3"/>
    <col min="3330" max="3330" width="3" style="3" customWidth="1"/>
    <col min="3331" max="3335" width="3.5" style="3"/>
    <col min="3336" max="3336" width="2.5" style="3" customWidth="1"/>
    <col min="3337" max="3345" width="3.5" style="3"/>
    <col min="3346" max="3346" width="4.25" style="3" customWidth="1"/>
    <col min="3347" max="3347" width="5.375" style="3" customWidth="1"/>
    <col min="3348" max="3585" width="3.5" style="3"/>
    <col min="3586" max="3586" width="3" style="3" customWidth="1"/>
    <col min="3587" max="3591" width="3.5" style="3"/>
    <col min="3592" max="3592" width="2.5" style="3" customWidth="1"/>
    <col min="3593" max="3601" width="3.5" style="3"/>
    <col min="3602" max="3602" width="4.25" style="3" customWidth="1"/>
    <col min="3603" max="3603" width="5.375" style="3" customWidth="1"/>
    <col min="3604" max="3841" width="3.5" style="3"/>
    <col min="3842" max="3842" width="3" style="3" customWidth="1"/>
    <col min="3843" max="3847" width="3.5" style="3"/>
    <col min="3848" max="3848" width="2.5" style="3" customWidth="1"/>
    <col min="3849" max="3857" width="3.5" style="3"/>
    <col min="3858" max="3858" width="4.25" style="3" customWidth="1"/>
    <col min="3859" max="3859" width="5.375" style="3" customWidth="1"/>
    <col min="3860" max="4097" width="3.5" style="3"/>
    <col min="4098" max="4098" width="3" style="3" customWidth="1"/>
    <col min="4099" max="4103" width="3.5" style="3"/>
    <col min="4104" max="4104" width="2.5" style="3" customWidth="1"/>
    <col min="4105" max="4113" width="3.5" style="3"/>
    <col min="4114" max="4114" width="4.25" style="3" customWidth="1"/>
    <col min="4115" max="4115" width="5.375" style="3" customWidth="1"/>
    <col min="4116" max="4353" width="3.5" style="3"/>
    <col min="4354" max="4354" width="3" style="3" customWidth="1"/>
    <col min="4355" max="4359" width="3.5" style="3"/>
    <col min="4360" max="4360" width="2.5" style="3" customWidth="1"/>
    <col min="4361" max="4369" width="3.5" style="3"/>
    <col min="4370" max="4370" width="4.25" style="3" customWidth="1"/>
    <col min="4371" max="4371" width="5.375" style="3" customWidth="1"/>
    <col min="4372" max="4609" width="3.5" style="3"/>
    <col min="4610" max="4610" width="3" style="3" customWidth="1"/>
    <col min="4611" max="4615" width="3.5" style="3"/>
    <col min="4616" max="4616" width="2.5" style="3" customWidth="1"/>
    <col min="4617" max="4625" width="3.5" style="3"/>
    <col min="4626" max="4626" width="4.25" style="3" customWidth="1"/>
    <col min="4627" max="4627" width="5.375" style="3" customWidth="1"/>
    <col min="4628" max="4865" width="3.5" style="3"/>
    <col min="4866" max="4866" width="3" style="3" customWidth="1"/>
    <col min="4867" max="4871" width="3.5" style="3"/>
    <col min="4872" max="4872" width="2.5" style="3" customWidth="1"/>
    <col min="4873" max="4881" width="3.5" style="3"/>
    <col min="4882" max="4882" width="4.25" style="3" customWidth="1"/>
    <col min="4883" max="4883" width="5.375" style="3" customWidth="1"/>
    <col min="4884" max="5121" width="3.5" style="3"/>
    <col min="5122" max="5122" width="3" style="3" customWidth="1"/>
    <col min="5123" max="5127" width="3.5" style="3"/>
    <col min="5128" max="5128" width="2.5" style="3" customWidth="1"/>
    <col min="5129" max="5137" width="3.5" style="3"/>
    <col min="5138" max="5138" width="4.25" style="3" customWidth="1"/>
    <col min="5139" max="5139" width="5.375" style="3" customWidth="1"/>
    <col min="5140" max="5377" width="3.5" style="3"/>
    <col min="5378" max="5378" width="3" style="3" customWidth="1"/>
    <col min="5379" max="5383" width="3.5" style="3"/>
    <col min="5384" max="5384" width="2.5" style="3" customWidth="1"/>
    <col min="5385" max="5393" width="3.5" style="3"/>
    <col min="5394" max="5394" width="4.25" style="3" customWidth="1"/>
    <col min="5395" max="5395" width="5.375" style="3" customWidth="1"/>
    <col min="5396" max="5633" width="3.5" style="3"/>
    <col min="5634" max="5634" width="3" style="3" customWidth="1"/>
    <col min="5635" max="5639" width="3.5" style="3"/>
    <col min="5640" max="5640" width="2.5" style="3" customWidth="1"/>
    <col min="5641" max="5649" width="3.5" style="3"/>
    <col min="5650" max="5650" width="4.25" style="3" customWidth="1"/>
    <col min="5651" max="5651" width="5.375" style="3" customWidth="1"/>
    <col min="5652" max="5889" width="3.5" style="3"/>
    <col min="5890" max="5890" width="3" style="3" customWidth="1"/>
    <col min="5891" max="5895" width="3.5" style="3"/>
    <col min="5896" max="5896" width="2.5" style="3" customWidth="1"/>
    <col min="5897" max="5905" width="3.5" style="3"/>
    <col min="5906" max="5906" width="4.25" style="3" customWidth="1"/>
    <col min="5907" max="5907" width="5.375" style="3" customWidth="1"/>
    <col min="5908" max="6145" width="3.5" style="3"/>
    <col min="6146" max="6146" width="3" style="3" customWidth="1"/>
    <col min="6147" max="6151" width="3.5" style="3"/>
    <col min="6152" max="6152" width="2.5" style="3" customWidth="1"/>
    <col min="6153" max="6161" width="3.5" style="3"/>
    <col min="6162" max="6162" width="4.25" style="3" customWidth="1"/>
    <col min="6163" max="6163" width="5.375" style="3" customWidth="1"/>
    <col min="6164" max="6401" width="3.5" style="3"/>
    <col min="6402" max="6402" width="3" style="3" customWidth="1"/>
    <col min="6403" max="6407" width="3.5" style="3"/>
    <col min="6408" max="6408" width="2.5" style="3" customWidth="1"/>
    <col min="6409" max="6417" width="3.5" style="3"/>
    <col min="6418" max="6418" width="4.25" style="3" customWidth="1"/>
    <col min="6419" max="6419" width="5.375" style="3" customWidth="1"/>
    <col min="6420" max="6657" width="3.5" style="3"/>
    <col min="6658" max="6658" width="3" style="3" customWidth="1"/>
    <col min="6659" max="6663" width="3.5" style="3"/>
    <col min="6664" max="6664" width="2.5" style="3" customWidth="1"/>
    <col min="6665" max="6673" width="3.5" style="3"/>
    <col min="6674" max="6674" width="4.25" style="3" customWidth="1"/>
    <col min="6675" max="6675" width="5.375" style="3" customWidth="1"/>
    <col min="6676" max="6913" width="3.5" style="3"/>
    <col min="6914" max="6914" width="3" style="3" customWidth="1"/>
    <col min="6915" max="6919" width="3.5" style="3"/>
    <col min="6920" max="6920" width="2.5" style="3" customWidth="1"/>
    <col min="6921" max="6929" width="3.5" style="3"/>
    <col min="6930" max="6930" width="4.25" style="3" customWidth="1"/>
    <col min="6931" max="6931" width="5.375" style="3" customWidth="1"/>
    <col min="6932" max="7169" width="3.5" style="3"/>
    <col min="7170" max="7170" width="3" style="3" customWidth="1"/>
    <col min="7171" max="7175" width="3.5" style="3"/>
    <col min="7176" max="7176" width="2.5" style="3" customWidth="1"/>
    <col min="7177" max="7185" width="3.5" style="3"/>
    <col min="7186" max="7186" width="4.25" style="3" customWidth="1"/>
    <col min="7187" max="7187" width="5.375" style="3" customWidth="1"/>
    <col min="7188" max="7425" width="3.5" style="3"/>
    <col min="7426" max="7426" width="3" style="3" customWidth="1"/>
    <col min="7427" max="7431" width="3.5" style="3"/>
    <col min="7432" max="7432" width="2.5" style="3" customWidth="1"/>
    <col min="7433" max="7441" width="3.5" style="3"/>
    <col min="7442" max="7442" width="4.25" style="3" customWidth="1"/>
    <col min="7443" max="7443" width="5.375" style="3" customWidth="1"/>
    <col min="7444" max="7681" width="3.5" style="3"/>
    <col min="7682" max="7682" width="3" style="3" customWidth="1"/>
    <col min="7683" max="7687" width="3.5" style="3"/>
    <col min="7688" max="7688" width="2.5" style="3" customWidth="1"/>
    <col min="7689" max="7697" width="3.5" style="3"/>
    <col min="7698" max="7698" width="4.25" style="3" customWidth="1"/>
    <col min="7699" max="7699" width="5.375" style="3" customWidth="1"/>
    <col min="7700" max="7937" width="3.5" style="3"/>
    <col min="7938" max="7938" width="3" style="3" customWidth="1"/>
    <col min="7939" max="7943" width="3.5" style="3"/>
    <col min="7944" max="7944" width="2.5" style="3" customWidth="1"/>
    <col min="7945" max="7953" width="3.5" style="3"/>
    <col min="7954" max="7954" width="4.25" style="3" customWidth="1"/>
    <col min="7955" max="7955" width="5.375" style="3" customWidth="1"/>
    <col min="7956" max="8193" width="3.5" style="3"/>
    <col min="8194" max="8194" width="3" style="3" customWidth="1"/>
    <col min="8195" max="8199" width="3.5" style="3"/>
    <col min="8200" max="8200" width="2.5" style="3" customWidth="1"/>
    <col min="8201" max="8209" width="3.5" style="3"/>
    <col min="8210" max="8210" width="4.25" style="3" customWidth="1"/>
    <col min="8211" max="8211" width="5.375" style="3" customWidth="1"/>
    <col min="8212" max="8449" width="3.5" style="3"/>
    <col min="8450" max="8450" width="3" style="3" customWidth="1"/>
    <col min="8451" max="8455" width="3.5" style="3"/>
    <col min="8456" max="8456" width="2.5" style="3" customWidth="1"/>
    <col min="8457" max="8465" width="3.5" style="3"/>
    <col min="8466" max="8466" width="4.25" style="3" customWidth="1"/>
    <col min="8467" max="8467" width="5.375" style="3" customWidth="1"/>
    <col min="8468" max="8705" width="3.5" style="3"/>
    <col min="8706" max="8706" width="3" style="3" customWidth="1"/>
    <col min="8707" max="8711" width="3.5" style="3"/>
    <col min="8712" max="8712" width="2.5" style="3" customWidth="1"/>
    <col min="8713" max="8721" width="3.5" style="3"/>
    <col min="8722" max="8722" width="4.25" style="3" customWidth="1"/>
    <col min="8723" max="8723" width="5.375" style="3" customWidth="1"/>
    <col min="8724" max="8961" width="3.5" style="3"/>
    <col min="8962" max="8962" width="3" style="3" customWidth="1"/>
    <col min="8963" max="8967" width="3.5" style="3"/>
    <col min="8968" max="8968" width="2.5" style="3" customWidth="1"/>
    <col min="8969" max="8977" width="3.5" style="3"/>
    <col min="8978" max="8978" width="4.25" style="3" customWidth="1"/>
    <col min="8979" max="8979" width="5.375" style="3" customWidth="1"/>
    <col min="8980" max="9217" width="3.5" style="3"/>
    <col min="9218" max="9218" width="3" style="3" customWidth="1"/>
    <col min="9219" max="9223" width="3.5" style="3"/>
    <col min="9224" max="9224" width="2.5" style="3" customWidth="1"/>
    <col min="9225" max="9233" width="3.5" style="3"/>
    <col min="9234" max="9234" width="4.25" style="3" customWidth="1"/>
    <col min="9235" max="9235" width="5.375" style="3" customWidth="1"/>
    <col min="9236" max="9473" width="3.5" style="3"/>
    <col min="9474" max="9474" width="3" style="3" customWidth="1"/>
    <col min="9475" max="9479" width="3.5" style="3"/>
    <col min="9480" max="9480" width="2.5" style="3" customWidth="1"/>
    <col min="9481" max="9489" width="3.5" style="3"/>
    <col min="9490" max="9490" width="4.25" style="3" customWidth="1"/>
    <col min="9491" max="9491" width="5.375" style="3" customWidth="1"/>
    <col min="9492" max="9729" width="3.5" style="3"/>
    <col min="9730" max="9730" width="3" style="3" customWidth="1"/>
    <col min="9731" max="9735" width="3.5" style="3"/>
    <col min="9736" max="9736" width="2.5" style="3" customWidth="1"/>
    <col min="9737" max="9745" width="3.5" style="3"/>
    <col min="9746" max="9746" width="4.25" style="3" customWidth="1"/>
    <col min="9747" max="9747" width="5.375" style="3" customWidth="1"/>
    <col min="9748" max="9985" width="3.5" style="3"/>
    <col min="9986" max="9986" width="3" style="3" customWidth="1"/>
    <col min="9987" max="9991" width="3.5" style="3"/>
    <col min="9992" max="9992" width="2.5" style="3" customWidth="1"/>
    <col min="9993" max="10001" width="3.5" style="3"/>
    <col min="10002" max="10002" width="4.25" style="3" customWidth="1"/>
    <col min="10003" max="10003" width="5.375" style="3" customWidth="1"/>
    <col min="10004" max="10241" width="3.5" style="3"/>
    <col min="10242" max="10242" width="3" style="3" customWidth="1"/>
    <col min="10243" max="10247" width="3.5" style="3"/>
    <col min="10248" max="10248" width="2.5" style="3" customWidth="1"/>
    <col min="10249" max="10257" width="3.5" style="3"/>
    <col min="10258" max="10258" width="4.25" style="3" customWidth="1"/>
    <col min="10259" max="10259" width="5.375" style="3" customWidth="1"/>
    <col min="10260" max="10497" width="3.5" style="3"/>
    <col min="10498" max="10498" width="3" style="3" customWidth="1"/>
    <col min="10499" max="10503" width="3.5" style="3"/>
    <col min="10504" max="10504" width="2.5" style="3" customWidth="1"/>
    <col min="10505" max="10513" width="3.5" style="3"/>
    <col min="10514" max="10514" width="4.25" style="3" customWidth="1"/>
    <col min="10515" max="10515" width="5.375" style="3" customWidth="1"/>
    <col min="10516" max="10753" width="3.5" style="3"/>
    <col min="10754" max="10754" width="3" style="3" customWidth="1"/>
    <col min="10755" max="10759" width="3.5" style="3"/>
    <col min="10760" max="10760" width="2.5" style="3" customWidth="1"/>
    <col min="10761" max="10769" width="3.5" style="3"/>
    <col min="10770" max="10770" width="4.25" style="3" customWidth="1"/>
    <col min="10771" max="10771" width="5.375" style="3" customWidth="1"/>
    <col min="10772" max="11009" width="3.5" style="3"/>
    <col min="11010" max="11010" width="3" style="3" customWidth="1"/>
    <col min="11011" max="11015" width="3.5" style="3"/>
    <col min="11016" max="11016" width="2.5" style="3" customWidth="1"/>
    <col min="11017" max="11025" width="3.5" style="3"/>
    <col min="11026" max="11026" width="4.25" style="3" customWidth="1"/>
    <col min="11027" max="11027" width="5.375" style="3" customWidth="1"/>
    <col min="11028" max="11265" width="3.5" style="3"/>
    <col min="11266" max="11266" width="3" style="3" customWidth="1"/>
    <col min="11267" max="11271" width="3.5" style="3"/>
    <col min="11272" max="11272" width="2.5" style="3" customWidth="1"/>
    <col min="11273" max="11281" width="3.5" style="3"/>
    <col min="11282" max="11282" width="4.25" style="3" customWidth="1"/>
    <col min="11283" max="11283" width="5.375" style="3" customWidth="1"/>
    <col min="11284" max="11521" width="3.5" style="3"/>
    <col min="11522" max="11522" width="3" style="3" customWidth="1"/>
    <col min="11523" max="11527" width="3.5" style="3"/>
    <col min="11528" max="11528" width="2.5" style="3" customWidth="1"/>
    <col min="11529" max="11537" width="3.5" style="3"/>
    <col min="11538" max="11538" width="4.25" style="3" customWidth="1"/>
    <col min="11539" max="11539" width="5.375" style="3" customWidth="1"/>
    <col min="11540" max="11777" width="3.5" style="3"/>
    <col min="11778" max="11778" width="3" style="3" customWidth="1"/>
    <col min="11779" max="11783" width="3.5" style="3"/>
    <col min="11784" max="11784" width="2.5" style="3" customWidth="1"/>
    <col min="11785" max="11793" width="3.5" style="3"/>
    <col min="11794" max="11794" width="4.25" style="3" customWidth="1"/>
    <col min="11795" max="11795" width="5.375" style="3" customWidth="1"/>
    <col min="11796" max="12033" width="3.5" style="3"/>
    <col min="12034" max="12034" width="3" style="3" customWidth="1"/>
    <col min="12035" max="12039" width="3.5" style="3"/>
    <col min="12040" max="12040" width="2.5" style="3" customWidth="1"/>
    <col min="12041" max="12049" width="3.5" style="3"/>
    <col min="12050" max="12050" width="4.25" style="3" customWidth="1"/>
    <col min="12051" max="12051" width="5.375" style="3" customWidth="1"/>
    <col min="12052" max="12289" width="3.5" style="3"/>
    <col min="12290" max="12290" width="3" style="3" customWidth="1"/>
    <col min="12291" max="12295" width="3.5" style="3"/>
    <col min="12296" max="12296" width="2.5" style="3" customWidth="1"/>
    <col min="12297" max="12305" width="3.5" style="3"/>
    <col min="12306" max="12306" width="4.25" style="3" customWidth="1"/>
    <col min="12307" max="12307" width="5.375" style="3" customWidth="1"/>
    <col min="12308" max="12545" width="3.5" style="3"/>
    <col min="12546" max="12546" width="3" style="3" customWidth="1"/>
    <col min="12547" max="12551" width="3.5" style="3"/>
    <col min="12552" max="12552" width="2.5" style="3" customWidth="1"/>
    <col min="12553" max="12561" width="3.5" style="3"/>
    <col min="12562" max="12562" width="4.25" style="3" customWidth="1"/>
    <col min="12563" max="12563" width="5.375" style="3" customWidth="1"/>
    <col min="12564" max="12801" width="3.5" style="3"/>
    <col min="12802" max="12802" width="3" style="3" customWidth="1"/>
    <col min="12803" max="12807" width="3.5" style="3"/>
    <col min="12808" max="12808" width="2.5" style="3" customWidth="1"/>
    <col min="12809" max="12817" width="3.5" style="3"/>
    <col min="12818" max="12818" width="4.25" style="3" customWidth="1"/>
    <col min="12819" max="12819" width="5.375" style="3" customWidth="1"/>
    <col min="12820" max="13057" width="3.5" style="3"/>
    <col min="13058" max="13058" width="3" style="3" customWidth="1"/>
    <col min="13059" max="13063" width="3.5" style="3"/>
    <col min="13064" max="13064" width="2.5" style="3" customWidth="1"/>
    <col min="13065" max="13073" width="3.5" style="3"/>
    <col min="13074" max="13074" width="4.25" style="3" customWidth="1"/>
    <col min="13075" max="13075" width="5.375" style="3" customWidth="1"/>
    <col min="13076" max="13313" width="3.5" style="3"/>
    <col min="13314" max="13314" width="3" style="3" customWidth="1"/>
    <col min="13315" max="13319" width="3.5" style="3"/>
    <col min="13320" max="13320" width="2.5" style="3" customWidth="1"/>
    <col min="13321" max="13329" width="3.5" style="3"/>
    <col min="13330" max="13330" width="4.25" style="3" customWidth="1"/>
    <col min="13331" max="13331" width="5.375" style="3" customWidth="1"/>
    <col min="13332" max="13569" width="3.5" style="3"/>
    <col min="13570" max="13570" width="3" style="3" customWidth="1"/>
    <col min="13571" max="13575" width="3.5" style="3"/>
    <col min="13576" max="13576" width="2.5" style="3" customWidth="1"/>
    <col min="13577" max="13585" width="3.5" style="3"/>
    <col min="13586" max="13586" width="4.25" style="3" customWidth="1"/>
    <col min="13587" max="13587" width="5.375" style="3" customWidth="1"/>
    <col min="13588" max="13825" width="3.5" style="3"/>
    <col min="13826" max="13826" width="3" style="3" customWidth="1"/>
    <col min="13827" max="13831" width="3.5" style="3"/>
    <col min="13832" max="13832" width="2.5" style="3" customWidth="1"/>
    <col min="13833" max="13841" width="3.5" style="3"/>
    <col min="13842" max="13842" width="4.25" style="3" customWidth="1"/>
    <col min="13843" max="13843" width="5.375" style="3" customWidth="1"/>
    <col min="13844" max="14081" width="3.5" style="3"/>
    <col min="14082" max="14082" width="3" style="3" customWidth="1"/>
    <col min="14083" max="14087" width="3.5" style="3"/>
    <col min="14088" max="14088" width="2.5" style="3" customWidth="1"/>
    <col min="14089" max="14097" width="3.5" style="3"/>
    <col min="14098" max="14098" width="4.25" style="3" customWidth="1"/>
    <col min="14099" max="14099" width="5.375" style="3" customWidth="1"/>
    <col min="14100" max="14337" width="3.5" style="3"/>
    <col min="14338" max="14338" width="3" style="3" customWidth="1"/>
    <col min="14339" max="14343" width="3.5" style="3"/>
    <col min="14344" max="14344" width="2.5" style="3" customWidth="1"/>
    <col min="14345" max="14353" width="3.5" style="3"/>
    <col min="14354" max="14354" width="4.25" style="3" customWidth="1"/>
    <col min="14355" max="14355" width="5.375" style="3" customWidth="1"/>
    <col min="14356" max="14593" width="3.5" style="3"/>
    <col min="14594" max="14594" width="3" style="3" customWidth="1"/>
    <col min="14595" max="14599" width="3.5" style="3"/>
    <col min="14600" max="14600" width="2.5" style="3" customWidth="1"/>
    <col min="14601" max="14609" width="3.5" style="3"/>
    <col min="14610" max="14610" width="4.25" style="3" customWidth="1"/>
    <col min="14611" max="14611" width="5.375" style="3" customWidth="1"/>
    <col min="14612" max="14849" width="3.5" style="3"/>
    <col min="14850" max="14850" width="3" style="3" customWidth="1"/>
    <col min="14851" max="14855" width="3.5" style="3"/>
    <col min="14856" max="14856" width="2.5" style="3" customWidth="1"/>
    <col min="14857" max="14865" width="3.5" style="3"/>
    <col min="14866" max="14866" width="4.25" style="3" customWidth="1"/>
    <col min="14867" max="14867" width="5.375" style="3" customWidth="1"/>
    <col min="14868" max="15105" width="3.5" style="3"/>
    <col min="15106" max="15106" width="3" style="3" customWidth="1"/>
    <col min="15107" max="15111" width="3.5" style="3"/>
    <col min="15112" max="15112" width="2.5" style="3" customWidth="1"/>
    <col min="15113" max="15121" width="3.5" style="3"/>
    <col min="15122" max="15122" width="4.25" style="3" customWidth="1"/>
    <col min="15123" max="15123" width="5.375" style="3" customWidth="1"/>
    <col min="15124" max="15361" width="3.5" style="3"/>
    <col min="15362" max="15362" width="3" style="3" customWidth="1"/>
    <col min="15363" max="15367" width="3.5" style="3"/>
    <col min="15368" max="15368" width="2.5" style="3" customWidth="1"/>
    <col min="15369" max="15377" width="3.5" style="3"/>
    <col min="15378" max="15378" width="4.25" style="3" customWidth="1"/>
    <col min="15379" max="15379" width="5.375" style="3" customWidth="1"/>
    <col min="15380" max="15617" width="3.5" style="3"/>
    <col min="15618" max="15618" width="3" style="3" customWidth="1"/>
    <col min="15619" max="15623" width="3.5" style="3"/>
    <col min="15624" max="15624" width="2.5" style="3" customWidth="1"/>
    <col min="15625" max="15633" width="3.5" style="3"/>
    <col min="15634" max="15634" width="4.25" style="3" customWidth="1"/>
    <col min="15635" max="15635" width="5.375" style="3" customWidth="1"/>
    <col min="15636" max="15873" width="3.5" style="3"/>
    <col min="15874" max="15874" width="3" style="3" customWidth="1"/>
    <col min="15875" max="15879" width="3.5" style="3"/>
    <col min="15880" max="15880" width="2.5" style="3" customWidth="1"/>
    <col min="15881" max="15889" width="3.5" style="3"/>
    <col min="15890" max="15890" width="4.25" style="3" customWidth="1"/>
    <col min="15891" max="15891" width="5.375" style="3" customWidth="1"/>
    <col min="15892" max="16129" width="3.5" style="3"/>
    <col min="16130" max="16130" width="3" style="3" customWidth="1"/>
    <col min="16131" max="16135" width="3.5" style="3"/>
    <col min="16136" max="16136" width="2.5" style="3" customWidth="1"/>
    <col min="16137" max="16145" width="3.5" style="3"/>
    <col min="16146" max="16146" width="4.25" style="3" customWidth="1"/>
    <col min="16147" max="16147" width="5.375" style="3" customWidth="1"/>
    <col min="16148" max="16384" width="3.5" style="3"/>
  </cols>
  <sheetData>
    <row r="1" spans="2:30" s="1" customFormat="1" ht="14.25" thickBot="1" x14ac:dyDescent="0.2">
      <c r="AD1" s="434"/>
    </row>
    <row r="2" spans="2:30" s="1" customFormat="1" ht="14.25" thickTop="1" x14ac:dyDescent="0.15">
      <c r="B2" s="1" t="s">
        <v>922</v>
      </c>
      <c r="AC2" s="917" t="s">
        <v>755</v>
      </c>
      <c r="AD2" s="918"/>
    </row>
    <row r="3" spans="2:30" s="1" customFormat="1" ht="14.25" thickBot="1" x14ac:dyDescent="0.2">
      <c r="AC3" s="919"/>
      <c r="AD3" s="920"/>
    </row>
    <row r="4" spans="2:30" s="1" customFormat="1" ht="14.25" thickTop="1" x14ac:dyDescent="0.15">
      <c r="B4" s="795" t="s">
        <v>646</v>
      </c>
      <c r="C4" s="795"/>
      <c r="D4" s="795"/>
      <c r="E4" s="795"/>
      <c r="F4" s="795"/>
      <c r="G4" s="795"/>
      <c r="H4" s="795"/>
      <c r="I4" s="795"/>
      <c r="J4" s="795"/>
      <c r="K4" s="795"/>
      <c r="L4" s="795"/>
      <c r="M4" s="795"/>
      <c r="N4" s="795"/>
      <c r="O4" s="795"/>
      <c r="P4" s="795"/>
      <c r="Q4" s="795"/>
      <c r="R4" s="795"/>
      <c r="S4" s="795"/>
      <c r="T4" s="795"/>
      <c r="U4" s="795"/>
      <c r="V4" s="795"/>
      <c r="W4" s="795"/>
      <c r="X4" s="795"/>
      <c r="Y4" s="795"/>
      <c r="Z4" s="795"/>
      <c r="AC4" s="485"/>
      <c r="AD4" s="434"/>
    </row>
    <row r="5" spans="2:30" s="1" customFormat="1" x14ac:dyDescent="0.15">
      <c r="AC5" s="485"/>
      <c r="AD5" s="434"/>
    </row>
    <row r="6" spans="2:30" s="1" customFormat="1" ht="31.5" customHeight="1" x14ac:dyDescent="0.15">
      <c r="B6" s="1157" t="s">
        <v>535</v>
      </c>
      <c r="C6" s="1157"/>
      <c r="D6" s="1157"/>
      <c r="E6" s="1157"/>
      <c r="F6" s="1157"/>
      <c r="G6" s="892"/>
      <c r="H6" s="1158"/>
      <c r="I6" s="1158"/>
      <c r="J6" s="1158"/>
      <c r="K6" s="1158"/>
      <c r="L6" s="1158"/>
      <c r="M6" s="1158"/>
      <c r="N6" s="1158"/>
      <c r="O6" s="1158"/>
      <c r="P6" s="1158"/>
      <c r="Q6" s="1158"/>
      <c r="R6" s="1158"/>
      <c r="S6" s="1158"/>
      <c r="T6" s="1158"/>
      <c r="U6" s="1158"/>
      <c r="V6" s="1158"/>
      <c r="W6" s="1158"/>
      <c r="X6" s="1158"/>
      <c r="Y6" s="1158"/>
      <c r="Z6" s="1159"/>
      <c r="AC6" s="485"/>
      <c r="AD6" s="434"/>
    </row>
    <row r="7" spans="2:30" s="1" customFormat="1" ht="31.5" customHeight="1" x14ac:dyDescent="0.15">
      <c r="B7" s="792" t="s">
        <v>536</v>
      </c>
      <c r="C7" s="793"/>
      <c r="D7" s="793"/>
      <c r="E7" s="793"/>
      <c r="F7" s="794"/>
      <c r="G7" s="592" t="s">
        <v>782</v>
      </c>
      <c r="H7" s="299" t="s">
        <v>878</v>
      </c>
      <c r="I7" s="299"/>
      <c r="J7" s="299"/>
      <c r="K7" s="299"/>
      <c r="L7" s="569" t="s">
        <v>782</v>
      </c>
      <c r="M7" s="299" t="s">
        <v>879</v>
      </c>
      <c r="N7" s="299"/>
      <c r="O7" s="299"/>
      <c r="P7" s="299"/>
      <c r="Q7" s="569" t="s">
        <v>782</v>
      </c>
      <c r="R7" s="299" t="s">
        <v>880</v>
      </c>
      <c r="S7" s="299"/>
      <c r="T7" s="299"/>
      <c r="U7" s="299"/>
      <c r="V7" s="299"/>
      <c r="W7" s="299"/>
      <c r="X7" s="299"/>
      <c r="Y7" s="299"/>
      <c r="Z7" s="300"/>
      <c r="AC7" s="485"/>
      <c r="AD7" s="434"/>
    </row>
    <row r="8" spans="2:30" ht="31.5" customHeight="1" x14ac:dyDescent="0.15">
      <c r="B8" s="792" t="s">
        <v>537</v>
      </c>
      <c r="C8" s="793"/>
      <c r="D8" s="793"/>
      <c r="E8" s="793"/>
      <c r="F8" s="794"/>
      <c r="G8" s="592" t="s">
        <v>782</v>
      </c>
      <c r="H8" s="10" t="s">
        <v>893</v>
      </c>
      <c r="I8" s="10"/>
      <c r="J8" s="10"/>
      <c r="K8" s="10"/>
      <c r="L8" s="10"/>
      <c r="M8" s="10"/>
      <c r="N8" s="10"/>
      <c r="O8" s="10"/>
      <c r="P8" s="593" t="s">
        <v>782</v>
      </c>
      <c r="Q8" s="10" t="s">
        <v>894</v>
      </c>
      <c r="R8" s="10"/>
      <c r="S8" s="619"/>
      <c r="T8" s="619"/>
      <c r="U8" s="619"/>
      <c r="V8" s="619"/>
      <c r="W8" s="619"/>
      <c r="X8" s="619"/>
      <c r="Y8" s="619"/>
      <c r="Z8" s="620"/>
      <c r="AC8" s="485"/>
    </row>
    <row r="9" spans="2:30" s="1" customFormat="1" x14ac:dyDescent="0.15">
      <c r="AC9" s="486"/>
      <c r="AD9" s="434"/>
    </row>
    <row r="10" spans="2:30"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c r="AC10" s="486"/>
      <c r="AD10" s="434"/>
    </row>
    <row r="11" spans="2:30" s="1" customFormat="1" x14ac:dyDescent="0.15">
      <c r="B11" s="301" t="s">
        <v>647</v>
      </c>
      <c r="Z11" s="302"/>
      <c r="AC11" s="486"/>
      <c r="AD11" s="434"/>
    </row>
    <row r="12" spans="2:30" s="1" customFormat="1" x14ac:dyDescent="0.15">
      <c r="B12" s="301"/>
      <c r="Z12" s="302"/>
      <c r="AC12" s="486"/>
      <c r="AD12" s="434"/>
    </row>
    <row r="13" spans="2:30" s="1" customFormat="1" x14ac:dyDescent="0.15">
      <c r="B13" s="301"/>
      <c r="C13" s="1" t="s">
        <v>544</v>
      </c>
      <c r="Z13" s="302"/>
      <c r="AC13" s="486"/>
      <c r="AD13" s="434"/>
    </row>
    <row r="14" spans="2:30" s="1" customFormat="1" ht="6.75" customHeight="1" x14ac:dyDescent="0.15">
      <c r="B14" s="301"/>
      <c r="Z14" s="302"/>
      <c r="AC14" s="486"/>
      <c r="AD14" s="434"/>
    </row>
    <row r="15" spans="2:30" s="1" customFormat="1" ht="26.25" customHeight="1" x14ac:dyDescent="0.15">
      <c r="B15" s="301"/>
      <c r="C15" s="9" t="s">
        <v>548</v>
      </c>
      <c r="D15" s="10"/>
      <c r="E15" s="10"/>
      <c r="F15" s="10"/>
      <c r="G15" s="11"/>
      <c r="H15" s="9" t="s">
        <v>546</v>
      </c>
      <c r="I15" s="10"/>
      <c r="J15" s="10"/>
      <c r="K15" s="793"/>
      <c r="L15" s="793"/>
      <c r="M15" s="793"/>
      <c r="N15" s="96" t="s">
        <v>542</v>
      </c>
      <c r="O15" s="301"/>
      <c r="U15" s="12"/>
      <c r="Z15" s="302"/>
      <c r="AC15" s="486"/>
      <c r="AD15" s="434"/>
    </row>
    <row r="16" spans="2:30" s="1" customFormat="1" x14ac:dyDescent="0.15">
      <c r="B16" s="301"/>
      <c r="L16" s="12"/>
      <c r="Q16" s="12"/>
      <c r="V16" s="12"/>
      <c r="Z16" s="302"/>
      <c r="AC16" s="486"/>
      <c r="AD16" s="434"/>
    </row>
    <row r="17" spans="2:30" s="1" customFormat="1" x14ac:dyDescent="0.15">
      <c r="B17" s="301"/>
      <c r="C17" s="1" t="s">
        <v>550</v>
      </c>
      <c r="Z17" s="302"/>
      <c r="AC17" s="486"/>
      <c r="AD17" s="434"/>
    </row>
    <row r="18" spans="2:30" s="1" customFormat="1" ht="4.5" customHeight="1" x14ac:dyDescent="0.15">
      <c r="B18" s="301"/>
      <c r="Z18" s="302"/>
      <c r="AC18" s="486"/>
      <c r="AD18" s="434"/>
    </row>
    <row r="19" spans="2:30" s="1" customFormat="1" ht="24" customHeight="1" x14ac:dyDescent="0.15">
      <c r="B19" s="301"/>
      <c r="C19" s="792" t="s">
        <v>551</v>
      </c>
      <c r="D19" s="793"/>
      <c r="E19" s="793"/>
      <c r="F19" s="793"/>
      <c r="G19" s="793"/>
      <c r="H19" s="793"/>
      <c r="I19" s="793"/>
      <c r="J19" s="793"/>
      <c r="K19" s="793"/>
      <c r="L19" s="793"/>
      <c r="M19" s="793"/>
      <c r="N19" s="793"/>
      <c r="O19" s="794"/>
      <c r="P19" s="792" t="s">
        <v>552</v>
      </c>
      <c r="Q19" s="793"/>
      <c r="R19" s="793"/>
      <c r="S19" s="793"/>
      <c r="T19" s="793"/>
      <c r="U19" s="793"/>
      <c r="V19" s="793"/>
      <c r="W19" s="793"/>
      <c r="X19" s="793"/>
      <c r="Y19" s="794"/>
      <c r="Z19" s="92"/>
      <c r="AC19" s="486"/>
      <c r="AD19" s="434"/>
    </row>
    <row r="20" spans="2:30" s="1" customFormat="1" ht="21" customHeight="1" x14ac:dyDescent="0.15">
      <c r="B20" s="301"/>
      <c r="C20" s="892"/>
      <c r="D20" s="1158"/>
      <c r="E20" s="1158"/>
      <c r="F20" s="1158"/>
      <c r="G20" s="1158"/>
      <c r="H20" s="1158"/>
      <c r="I20" s="1158"/>
      <c r="J20" s="1158"/>
      <c r="K20" s="1158"/>
      <c r="L20" s="1158"/>
      <c r="M20" s="1158"/>
      <c r="N20" s="1158"/>
      <c r="O20" s="1159"/>
      <c r="P20" s="892"/>
      <c r="Q20" s="1158"/>
      <c r="R20" s="1158"/>
      <c r="S20" s="1158"/>
      <c r="T20" s="1158"/>
      <c r="U20" s="1158"/>
      <c r="V20" s="1158"/>
      <c r="W20" s="1158"/>
      <c r="X20" s="1158"/>
      <c r="Y20" s="1159"/>
      <c r="Z20" s="302"/>
      <c r="AC20" s="486"/>
      <c r="AD20" s="434"/>
    </row>
    <row r="21" spans="2:30" s="1" customFormat="1" ht="21" customHeight="1" x14ac:dyDescent="0.15">
      <c r="B21" s="301"/>
      <c r="C21" s="892"/>
      <c r="D21" s="1158"/>
      <c r="E21" s="1158"/>
      <c r="F21" s="1158"/>
      <c r="G21" s="1158"/>
      <c r="H21" s="1158"/>
      <c r="I21" s="1158"/>
      <c r="J21" s="1158"/>
      <c r="K21" s="1158"/>
      <c r="L21" s="1158"/>
      <c r="M21" s="1158"/>
      <c r="N21" s="1158"/>
      <c r="O21" s="1159"/>
      <c r="P21" s="892"/>
      <c r="Q21" s="1158"/>
      <c r="R21" s="1158"/>
      <c r="S21" s="1158"/>
      <c r="T21" s="1158"/>
      <c r="U21" s="1158"/>
      <c r="V21" s="1158"/>
      <c r="W21" s="1158"/>
      <c r="X21" s="1158"/>
      <c r="Y21" s="1159"/>
      <c r="Z21" s="302"/>
      <c r="AC21" s="486"/>
      <c r="AD21" s="434"/>
    </row>
    <row r="22" spans="2:30" s="1" customFormat="1" ht="21" customHeight="1" x14ac:dyDescent="0.15">
      <c r="B22" s="301"/>
      <c r="C22" s="892"/>
      <c r="D22" s="1158"/>
      <c r="E22" s="1158"/>
      <c r="F22" s="1158"/>
      <c r="G22" s="1158"/>
      <c r="H22" s="1158"/>
      <c r="I22" s="1158"/>
      <c r="J22" s="1158"/>
      <c r="K22" s="1158"/>
      <c r="L22" s="1158"/>
      <c r="M22" s="1158"/>
      <c r="N22" s="1158"/>
      <c r="O22" s="1159"/>
      <c r="P22" s="892"/>
      <c r="Q22" s="1158"/>
      <c r="R22" s="1158"/>
      <c r="S22" s="1158"/>
      <c r="T22" s="1158"/>
      <c r="U22" s="1158"/>
      <c r="V22" s="1158"/>
      <c r="W22" s="1158"/>
      <c r="X22" s="1158"/>
      <c r="Y22" s="1159"/>
      <c r="Z22" s="302"/>
      <c r="AC22" s="486"/>
      <c r="AD22" s="434"/>
    </row>
    <row r="23" spans="2:30" s="1" customFormat="1" ht="21" customHeight="1" x14ac:dyDescent="0.15">
      <c r="B23" s="301"/>
      <c r="C23" s="892"/>
      <c r="D23" s="1158"/>
      <c r="E23" s="1158"/>
      <c r="F23" s="1158"/>
      <c r="G23" s="1158"/>
      <c r="H23" s="1158"/>
      <c r="I23" s="1158"/>
      <c r="J23" s="1158"/>
      <c r="K23" s="1158"/>
      <c r="L23" s="1158"/>
      <c r="M23" s="1158"/>
      <c r="N23" s="1158"/>
      <c r="O23" s="1159"/>
      <c r="P23" s="892"/>
      <c r="Q23" s="1158"/>
      <c r="R23" s="1158"/>
      <c r="S23" s="1158"/>
      <c r="T23" s="1158"/>
      <c r="U23" s="1158"/>
      <c r="V23" s="1158"/>
      <c r="W23" s="1158"/>
      <c r="X23" s="1158"/>
      <c r="Y23" s="1159"/>
      <c r="Z23" s="302"/>
      <c r="AC23" s="486"/>
      <c r="AD23" s="434"/>
    </row>
    <row r="24" spans="2:30" s="1" customFormat="1" ht="21" customHeight="1" x14ac:dyDescent="0.15">
      <c r="B24" s="301"/>
      <c r="C24" s="892"/>
      <c r="D24" s="1158"/>
      <c r="E24" s="1158"/>
      <c r="F24" s="1158"/>
      <c r="G24" s="1158"/>
      <c r="H24" s="1158"/>
      <c r="I24" s="1158"/>
      <c r="J24" s="1158"/>
      <c r="K24" s="1158"/>
      <c r="L24" s="1158"/>
      <c r="M24" s="1158"/>
      <c r="N24" s="1158"/>
      <c r="O24" s="1159"/>
      <c r="P24" s="892"/>
      <c r="Q24" s="1158"/>
      <c r="R24" s="1158"/>
      <c r="S24" s="1158"/>
      <c r="T24" s="1158"/>
      <c r="U24" s="1158"/>
      <c r="V24" s="1158"/>
      <c r="W24" s="1158"/>
      <c r="X24" s="1158"/>
      <c r="Y24" s="1159"/>
      <c r="Z24" s="302"/>
      <c r="AC24" s="486"/>
      <c r="AD24" s="434"/>
    </row>
    <row r="25" spans="2:30" s="1" customFormat="1" ht="21" customHeight="1" x14ac:dyDescent="0.15">
      <c r="B25" s="301"/>
      <c r="C25" s="100"/>
      <c r="D25" s="100"/>
      <c r="E25" s="100"/>
      <c r="F25" s="100"/>
      <c r="G25" s="100"/>
      <c r="H25" s="100"/>
      <c r="I25" s="100"/>
      <c r="J25" s="100"/>
      <c r="K25" s="100"/>
      <c r="L25" s="100"/>
      <c r="M25" s="100"/>
      <c r="N25" s="100"/>
      <c r="O25" s="100"/>
      <c r="P25" s="7"/>
      <c r="Q25" s="7"/>
      <c r="R25" s="7"/>
      <c r="S25" s="7"/>
      <c r="T25" s="7"/>
      <c r="U25" s="7"/>
      <c r="V25" s="7"/>
      <c r="W25" s="7"/>
      <c r="X25" s="7"/>
      <c r="Y25" s="7"/>
      <c r="Z25" s="302"/>
      <c r="AC25" s="486"/>
      <c r="AD25" s="434"/>
    </row>
    <row r="26" spans="2:30" s="1" customFormat="1" ht="21" customHeight="1" x14ac:dyDescent="0.15">
      <c r="B26" s="301"/>
      <c r="C26" s="101"/>
      <c r="D26" s="101"/>
      <c r="E26" s="101"/>
      <c r="F26" s="101"/>
      <c r="G26" s="101"/>
      <c r="H26" s="101"/>
      <c r="I26" s="101"/>
      <c r="J26" s="101"/>
      <c r="K26" s="101"/>
      <c r="L26" s="101"/>
      <c r="M26" s="101"/>
      <c r="N26" s="101"/>
      <c r="O26" s="101"/>
      <c r="P26" s="8"/>
      <c r="Q26" s="8"/>
      <c r="R26" s="8"/>
      <c r="S26" s="8"/>
      <c r="T26" s="8"/>
      <c r="U26" s="9"/>
      <c r="V26" s="633" t="s">
        <v>897</v>
      </c>
      <c r="W26" s="633" t="s">
        <v>898</v>
      </c>
      <c r="X26" s="633" t="s">
        <v>899</v>
      </c>
      <c r="Y26" s="11"/>
      <c r="Z26" s="302"/>
      <c r="AC26" s="486"/>
      <c r="AD26" s="434"/>
    </row>
    <row r="27" spans="2:30" s="1" customFormat="1" ht="38.25" customHeight="1" x14ac:dyDescent="0.15">
      <c r="B27" s="301"/>
      <c r="C27" s="9" t="s">
        <v>648</v>
      </c>
      <c r="D27" s="10"/>
      <c r="E27" s="10"/>
      <c r="F27" s="10"/>
      <c r="G27" s="10"/>
      <c r="H27" s="10"/>
      <c r="I27" s="10"/>
      <c r="J27" s="10"/>
      <c r="K27" s="10"/>
      <c r="L27" s="10"/>
      <c r="M27" s="10"/>
      <c r="N27" s="10"/>
      <c r="O27" s="10"/>
      <c r="P27" s="10"/>
      <c r="Q27" s="10"/>
      <c r="R27" s="10"/>
      <c r="S27" s="10"/>
      <c r="T27" s="300"/>
      <c r="U27" s="610"/>
      <c r="V27" s="95" t="s">
        <v>782</v>
      </c>
      <c r="W27" s="95" t="s">
        <v>898</v>
      </c>
      <c r="X27" s="95" t="s">
        <v>782</v>
      </c>
      <c r="Y27" s="300"/>
      <c r="Z27" s="302"/>
      <c r="AC27" s="486"/>
      <c r="AD27" s="434"/>
    </row>
    <row r="28" spans="2:30" s="1" customFormat="1" ht="38.25" customHeight="1" x14ac:dyDescent="0.15">
      <c r="B28" s="301"/>
      <c r="C28" s="821" t="s">
        <v>649</v>
      </c>
      <c r="D28" s="822"/>
      <c r="E28" s="822"/>
      <c r="F28" s="822"/>
      <c r="G28" s="822"/>
      <c r="H28" s="822"/>
      <c r="I28" s="822"/>
      <c r="J28" s="822"/>
      <c r="K28" s="822"/>
      <c r="L28" s="822"/>
      <c r="M28" s="822"/>
      <c r="N28" s="822"/>
      <c r="O28" s="822"/>
      <c r="P28" s="822"/>
      <c r="Q28" s="822"/>
      <c r="R28" s="822"/>
      <c r="S28" s="822"/>
      <c r="T28" s="23"/>
      <c r="U28" s="610"/>
      <c r="V28" s="95" t="s">
        <v>782</v>
      </c>
      <c r="W28" s="95" t="s">
        <v>898</v>
      </c>
      <c r="X28" s="95" t="s">
        <v>782</v>
      </c>
      <c r="Y28" s="300"/>
      <c r="Z28" s="302"/>
      <c r="AC28" s="486"/>
      <c r="AD28" s="434"/>
    </row>
    <row r="29" spans="2:30" s="1" customFormat="1" ht="70.5" customHeight="1" x14ac:dyDescent="0.15">
      <c r="B29" s="301"/>
      <c r="C29" s="821" t="s">
        <v>650</v>
      </c>
      <c r="D29" s="822"/>
      <c r="E29" s="822"/>
      <c r="F29" s="822"/>
      <c r="G29" s="822"/>
      <c r="H29" s="822"/>
      <c r="I29" s="822"/>
      <c r="J29" s="822"/>
      <c r="K29" s="822"/>
      <c r="L29" s="822"/>
      <c r="M29" s="822"/>
      <c r="N29" s="822"/>
      <c r="O29" s="822"/>
      <c r="P29" s="822"/>
      <c r="Q29" s="822"/>
      <c r="R29" s="822"/>
      <c r="S29" s="822"/>
      <c r="T29" s="23"/>
      <c r="U29" s="610"/>
      <c r="V29" s="95" t="s">
        <v>782</v>
      </c>
      <c r="W29" s="95" t="s">
        <v>898</v>
      </c>
      <c r="X29" s="95" t="s">
        <v>782</v>
      </c>
      <c r="Y29" s="300"/>
      <c r="Z29" s="302"/>
      <c r="AC29" s="486"/>
      <c r="AD29" s="434"/>
    </row>
    <row r="30" spans="2:30" s="1" customFormat="1" ht="38.25" customHeight="1" x14ac:dyDescent="0.15">
      <c r="B30" s="301"/>
      <c r="C30" s="9" t="s">
        <v>651</v>
      </c>
      <c r="D30" s="10"/>
      <c r="E30" s="10"/>
      <c r="F30" s="10"/>
      <c r="G30" s="10"/>
      <c r="H30" s="10"/>
      <c r="I30" s="10"/>
      <c r="J30" s="10"/>
      <c r="K30" s="10"/>
      <c r="L30" s="10"/>
      <c r="M30" s="10"/>
      <c r="N30" s="10"/>
      <c r="O30" s="10"/>
      <c r="P30" s="10"/>
      <c r="Q30" s="10"/>
      <c r="R30" s="10"/>
      <c r="S30" s="10"/>
      <c r="T30" s="300"/>
      <c r="U30" s="2"/>
      <c r="V30" s="12" t="s">
        <v>782</v>
      </c>
      <c r="W30" s="12" t="s">
        <v>898</v>
      </c>
      <c r="X30" s="12" t="s">
        <v>782</v>
      </c>
      <c r="Y30" s="513"/>
      <c r="Z30" s="302"/>
      <c r="AC30" s="486"/>
      <c r="AD30" s="434"/>
    </row>
    <row r="31" spans="2:30" s="1" customFormat="1" ht="38.25" customHeight="1" x14ac:dyDescent="0.15">
      <c r="B31" s="301"/>
      <c r="C31" s="821" t="s">
        <v>652</v>
      </c>
      <c r="D31" s="822"/>
      <c r="E31" s="822"/>
      <c r="F31" s="822"/>
      <c r="G31" s="822"/>
      <c r="H31" s="822"/>
      <c r="I31" s="822"/>
      <c r="J31" s="822"/>
      <c r="K31" s="822"/>
      <c r="L31" s="822"/>
      <c r="M31" s="822"/>
      <c r="N31" s="822"/>
      <c r="O31" s="822"/>
      <c r="P31" s="822"/>
      <c r="Q31" s="822"/>
      <c r="R31" s="822"/>
      <c r="S31" s="822"/>
      <c r="T31" s="300"/>
      <c r="U31" s="610"/>
      <c r="V31" s="95" t="s">
        <v>782</v>
      </c>
      <c r="W31" s="95" t="s">
        <v>898</v>
      </c>
      <c r="X31" s="95" t="s">
        <v>782</v>
      </c>
      <c r="Y31" s="300"/>
      <c r="Z31" s="302"/>
      <c r="AC31" s="486"/>
      <c r="AD31" s="434"/>
    </row>
    <row r="32" spans="2:30" s="1" customFormat="1" ht="38.25" customHeight="1" x14ac:dyDescent="0.15">
      <c r="B32" s="301"/>
      <c r="C32" s="821" t="s">
        <v>653</v>
      </c>
      <c r="D32" s="822"/>
      <c r="E32" s="822"/>
      <c r="F32" s="822"/>
      <c r="G32" s="822"/>
      <c r="H32" s="822"/>
      <c r="I32" s="822"/>
      <c r="J32" s="822"/>
      <c r="K32" s="822"/>
      <c r="L32" s="822"/>
      <c r="M32" s="822"/>
      <c r="N32" s="822"/>
      <c r="O32" s="822"/>
      <c r="P32" s="822"/>
      <c r="Q32" s="822"/>
      <c r="R32" s="822"/>
      <c r="S32" s="822"/>
      <c r="T32" s="300"/>
      <c r="U32" s="2"/>
      <c r="V32" s="12" t="s">
        <v>782</v>
      </c>
      <c r="W32" s="12" t="s">
        <v>898</v>
      </c>
      <c r="X32" s="12" t="s">
        <v>782</v>
      </c>
      <c r="Y32" s="513"/>
      <c r="Z32" s="302"/>
      <c r="AC32" s="486"/>
      <c r="AD32" s="434"/>
    </row>
    <row r="33" spans="2:30" s="1" customFormat="1" ht="38.25" customHeight="1" x14ac:dyDescent="0.15">
      <c r="B33" s="301"/>
      <c r="C33" s="821" t="s">
        <v>923</v>
      </c>
      <c r="D33" s="822"/>
      <c r="E33" s="822"/>
      <c r="F33" s="822"/>
      <c r="G33" s="822"/>
      <c r="H33" s="822"/>
      <c r="I33" s="822"/>
      <c r="J33" s="822"/>
      <c r="K33" s="822"/>
      <c r="L33" s="822"/>
      <c r="M33" s="822"/>
      <c r="N33" s="822"/>
      <c r="O33" s="822"/>
      <c r="P33" s="822"/>
      <c r="Q33" s="822"/>
      <c r="R33" s="822"/>
      <c r="S33" s="822"/>
      <c r="T33" s="300"/>
      <c r="U33" s="610"/>
      <c r="V33" s="95" t="s">
        <v>782</v>
      </c>
      <c r="W33" s="95" t="s">
        <v>898</v>
      </c>
      <c r="X33" s="95" t="s">
        <v>782</v>
      </c>
      <c r="Y33" s="300"/>
      <c r="Z33" s="302"/>
      <c r="AC33" s="486"/>
      <c r="AD33" s="434"/>
    </row>
    <row r="34" spans="2:30" s="1" customFormat="1" ht="9" customHeight="1" x14ac:dyDescent="0.15">
      <c r="B34" s="315"/>
      <c r="C34" s="8"/>
      <c r="D34" s="8"/>
      <c r="E34" s="8"/>
      <c r="F34" s="8"/>
      <c r="G34" s="8"/>
      <c r="H34" s="8"/>
      <c r="I34" s="8"/>
      <c r="J34" s="8"/>
      <c r="K34" s="8"/>
      <c r="L34" s="8"/>
      <c r="M34" s="8"/>
      <c r="N34" s="8"/>
      <c r="O34" s="8"/>
      <c r="P34" s="8"/>
      <c r="Q34" s="8"/>
      <c r="R34" s="8"/>
      <c r="S34" s="8"/>
      <c r="T34" s="8"/>
      <c r="U34" s="8"/>
      <c r="V34" s="8"/>
      <c r="W34" s="8"/>
      <c r="X34" s="8"/>
      <c r="Y34" s="8"/>
      <c r="Z34" s="318"/>
      <c r="AC34" s="486"/>
      <c r="AD34" s="477"/>
    </row>
    <row r="35" spans="2:30" s="1" customFormat="1" x14ac:dyDescent="0.15">
      <c r="AC35" s="486"/>
      <c r="AD35" s="477"/>
    </row>
    <row r="36" spans="2:30" x14ac:dyDescent="0.15">
      <c r="AD36" s="477"/>
    </row>
    <row r="37" spans="2:30" x14ac:dyDescent="0.15">
      <c r="AD37" s="477"/>
    </row>
    <row r="38" spans="2:30" x14ac:dyDescent="0.15">
      <c r="AD38" s="477"/>
    </row>
    <row r="39" spans="2:30" x14ac:dyDescent="0.15">
      <c r="AD39" s="477"/>
    </row>
    <row r="40" spans="2:30" x14ac:dyDescent="0.15">
      <c r="AD40" s="477"/>
    </row>
    <row r="41" spans="2:30" x14ac:dyDescent="0.15">
      <c r="AD41" s="477"/>
    </row>
    <row r="42" spans="2:30" x14ac:dyDescent="0.15">
      <c r="AD42" s="477"/>
    </row>
    <row r="43" spans="2:30" x14ac:dyDescent="0.15">
      <c r="AD43" s="477"/>
    </row>
    <row r="44" spans="2:30" x14ac:dyDescent="0.15">
      <c r="AD44" s="477"/>
    </row>
    <row r="118" spans="3:7" x14ac:dyDescent="0.15">
      <c r="C118" s="59"/>
      <c r="D118" s="59"/>
      <c r="E118" s="59"/>
      <c r="F118" s="59"/>
      <c r="G118" s="59"/>
    </row>
    <row r="119" spans="3:7" x14ac:dyDescent="0.15">
      <c r="C119" s="57"/>
    </row>
  </sheetData>
  <mergeCells count="24">
    <mergeCell ref="C28:S28"/>
    <mergeCell ref="C29:S29"/>
    <mergeCell ref="C31:S31"/>
    <mergeCell ref="C32:S32"/>
    <mergeCell ref="C33:S33"/>
    <mergeCell ref="AC2:AD3"/>
    <mergeCell ref="C22:O22"/>
    <mergeCell ref="P22:Y22"/>
    <mergeCell ref="C23:O23"/>
    <mergeCell ref="P23:Y23"/>
    <mergeCell ref="B4:Z4"/>
    <mergeCell ref="B6:F6"/>
    <mergeCell ref="G6:Z6"/>
    <mergeCell ref="B7:F7"/>
    <mergeCell ref="B8:F8"/>
    <mergeCell ref="K15:M15"/>
    <mergeCell ref="C24:O24"/>
    <mergeCell ref="P24:Y24"/>
    <mergeCell ref="C19:O19"/>
    <mergeCell ref="P19:Y19"/>
    <mergeCell ref="C20:O20"/>
    <mergeCell ref="P20:Y20"/>
    <mergeCell ref="C21:O21"/>
    <mergeCell ref="P21:Y21"/>
  </mergeCells>
  <phoneticPr fontId="2"/>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1090272F-9A44-4A97-B205-E6B3C0D8508A}">
      <formula1>"□,■"</formula1>
    </dataValidation>
  </dataValidations>
  <hyperlinks>
    <hyperlink ref="AC2" location="添付書類一覧!A1" display="添付書類一覧に戻る" xr:uid="{213BBE08-034B-4511-B7DF-A8CC7C125448}"/>
  </hyperlink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BFFC-29E3-47CB-8F37-AF6D4BEB18BE}">
  <sheetPr>
    <tabColor rgb="FFFF0000"/>
    <pageSetUpPr fitToPage="1"/>
  </sheetPr>
  <dimension ref="B1:AJ123"/>
  <sheetViews>
    <sheetView view="pageBreakPreview" zoomScaleNormal="100" zoomScaleSheetLayoutView="100" zoomScalePageLayoutView="85" workbookViewId="0">
      <selection activeCell="AH2" sqref="AH2:AI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33" width="4" style="1"/>
    <col min="34" max="34" width="25.875" style="486" customWidth="1"/>
    <col min="35" max="35" width="9" style="434"/>
    <col min="36" max="256" width="4" style="1"/>
    <col min="257" max="257" width="2.875" style="1" customWidth="1"/>
    <col min="258" max="258" width="2.375" style="1" customWidth="1"/>
    <col min="259" max="259" width="3.5" style="1" customWidth="1"/>
    <col min="260" max="271" width="3.625" style="1" customWidth="1"/>
    <col min="272" max="272" width="1.5" style="1" customWidth="1"/>
    <col min="273" max="274" width="3.625" style="1" customWidth="1"/>
    <col min="275" max="275" width="2.75" style="1" customWidth="1"/>
    <col min="276" max="287" width="3.625" style="1" customWidth="1"/>
    <col min="288" max="512" width="4" style="1"/>
    <col min="513" max="513" width="2.875" style="1" customWidth="1"/>
    <col min="514" max="514" width="2.375" style="1" customWidth="1"/>
    <col min="515" max="515" width="3.5" style="1" customWidth="1"/>
    <col min="516" max="527" width="3.625" style="1" customWidth="1"/>
    <col min="528" max="528" width="1.5" style="1" customWidth="1"/>
    <col min="529" max="530" width="3.625" style="1" customWidth="1"/>
    <col min="531" max="531" width="2.75" style="1" customWidth="1"/>
    <col min="532" max="543" width="3.625" style="1" customWidth="1"/>
    <col min="544" max="768" width="4" style="1"/>
    <col min="769" max="769" width="2.875" style="1" customWidth="1"/>
    <col min="770" max="770" width="2.375" style="1" customWidth="1"/>
    <col min="771" max="771" width="3.5" style="1" customWidth="1"/>
    <col min="772" max="783" width="3.625" style="1" customWidth="1"/>
    <col min="784" max="784" width="1.5" style="1" customWidth="1"/>
    <col min="785" max="786" width="3.625" style="1" customWidth="1"/>
    <col min="787" max="787" width="2.75" style="1" customWidth="1"/>
    <col min="788" max="799" width="3.625" style="1" customWidth="1"/>
    <col min="800" max="1024" width="4" style="1"/>
    <col min="1025" max="1025" width="2.875" style="1" customWidth="1"/>
    <col min="1026" max="1026" width="2.375" style="1" customWidth="1"/>
    <col min="1027" max="1027" width="3.5" style="1" customWidth="1"/>
    <col min="1028" max="1039" width="3.625" style="1" customWidth="1"/>
    <col min="1040" max="1040" width="1.5" style="1" customWidth="1"/>
    <col min="1041" max="1042" width="3.625" style="1" customWidth="1"/>
    <col min="1043" max="1043" width="2.75" style="1" customWidth="1"/>
    <col min="1044" max="1055" width="3.625" style="1" customWidth="1"/>
    <col min="1056" max="1280" width="4" style="1"/>
    <col min="1281" max="1281" width="2.875" style="1" customWidth="1"/>
    <col min="1282" max="1282" width="2.375" style="1" customWidth="1"/>
    <col min="1283" max="1283" width="3.5" style="1" customWidth="1"/>
    <col min="1284" max="1295" width="3.625" style="1" customWidth="1"/>
    <col min="1296" max="1296" width="1.5" style="1" customWidth="1"/>
    <col min="1297" max="1298" width="3.625" style="1" customWidth="1"/>
    <col min="1299" max="1299" width="2.75" style="1" customWidth="1"/>
    <col min="1300" max="1311" width="3.625" style="1" customWidth="1"/>
    <col min="1312" max="1536" width="4" style="1"/>
    <col min="1537" max="1537" width="2.875" style="1" customWidth="1"/>
    <col min="1538" max="1538" width="2.375" style="1" customWidth="1"/>
    <col min="1539" max="1539" width="3.5" style="1" customWidth="1"/>
    <col min="1540" max="1551" width="3.625" style="1" customWidth="1"/>
    <col min="1552" max="1552" width="1.5" style="1" customWidth="1"/>
    <col min="1553" max="1554" width="3.625" style="1" customWidth="1"/>
    <col min="1555" max="1555" width="2.75" style="1" customWidth="1"/>
    <col min="1556" max="1567" width="3.625" style="1" customWidth="1"/>
    <col min="1568" max="1792" width="4" style="1"/>
    <col min="1793" max="1793" width="2.875" style="1" customWidth="1"/>
    <col min="1794" max="1794" width="2.375" style="1" customWidth="1"/>
    <col min="1795" max="1795" width="3.5" style="1" customWidth="1"/>
    <col min="1796" max="1807" width="3.625" style="1" customWidth="1"/>
    <col min="1808" max="1808" width="1.5" style="1" customWidth="1"/>
    <col min="1809" max="1810" width="3.625" style="1" customWidth="1"/>
    <col min="1811" max="1811" width="2.75" style="1" customWidth="1"/>
    <col min="1812" max="1823" width="3.625" style="1" customWidth="1"/>
    <col min="1824" max="2048" width="4" style="1"/>
    <col min="2049" max="2049" width="2.875" style="1" customWidth="1"/>
    <col min="2050" max="2050" width="2.375" style="1" customWidth="1"/>
    <col min="2051" max="2051" width="3.5" style="1" customWidth="1"/>
    <col min="2052" max="2063" width="3.625" style="1" customWidth="1"/>
    <col min="2064" max="2064" width="1.5" style="1" customWidth="1"/>
    <col min="2065" max="2066" width="3.625" style="1" customWidth="1"/>
    <col min="2067" max="2067" width="2.75" style="1" customWidth="1"/>
    <col min="2068" max="2079" width="3.625" style="1" customWidth="1"/>
    <col min="2080" max="2304" width="4" style="1"/>
    <col min="2305" max="2305" width="2.875" style="1" customWidth="1"/>
    <col min="2306" max="2306" width="2.375" style="1" customWidth="1"/>
    <col min="2307" max="2307" width="3.5" style="1" customWidth="1"/>
    <col min="2308" max="2319" width="3.625" style="1" customWidth="1"/>
    <col min="2320" max="2320" width="1.5" style="1" customWidth="1"/>
    <col min="2321" max="2322" width="3.625" style="1" customWidth="1"/>
    <col min="2323" max="2323" width="2.75" style="1" customWidth="1"/>
    <col min="2324" max="2335" width="3.625" style="1" customWidth="1"/>
    <col min="2336" max="2560" width="4" style="1"/>
    <col min="2561" max="2561" width="2.875" style="1" customWidth="1"/>
    <col min="2562" max="2562" width="2.375" style="1" customWidth="1"/>
    <col min="2563" max="2563" width="3.5" style="1" customWidth="1"/>
    <col min="2564" max="2575" width="3.625" style="1" customWidth="1"/>
    <col min="2576" max="2576" width="1.5" style="1" customWidth="1"/>
    <col min="2577" max="2578" width="3.625" style="1" customWidth="1"/>
    <col min="2579" max="2579" width="2.75" style="1" customWidth="1"/>
    <col min="2580" max="2591" width="3.625" style="1" customWidth="1"/>
    <col min="2592" max="2816" width="4" style="1"/>
    <col min="2817" max="2817" width="2.875" style="1" customWidth="1"/>
    <col min="2818" max="2818" width="2.375" style="1" customWidth="1"/>
    <col min="2819" max="2819" width="3.5" style="1" customWidth="1"/>
    <col min="2820" max="2831" width="3.625" style="1" customWidth="1"/>
    <col min="2832" max="2832" width="1.5" style="1" customWidth="1"/>
    <col min="2833" max="2834" width="3.625" style="1" customWidth="1"/>
    <col min="2835" max="2835" width="2.75" style="1" customWidth="1"/>
    <col min="2836" max="2847" width="3.625" style="1" customWidth="1"/>
    <col min="2848" max="3072" width="4" style="1"/>
    <col min="3073" max="3073" width="2.875" style="1" customWidth="1"/>
    <col min="3074" max="3074" width="2.375" style="1" customWidth="1"/>
    <col min="3075" max="3075" width="3.5" style="1" customWidth="1"/>
    <col min="3076" max="3087" width="3.625" style="1" customWidth="1"/>
    <col min="3088" max="3088" width="1.5" style="1" customWidth="1"/>
    <col min="3089" max="3090" width="3.625" style="1" customWidth="1"/>
    <col min="3091" max="3091" width="2.75" style="1" customWidth="1"/>
    <col min="3092" max="3103" width="3.625" style="1" customWidth="1"/>
    <col min="3104" max="3328" width="4" style="1"/>
    <col min="3329" max="3329" width="2.875" style="1" customWidth="1"/>
    <col min="3330" max="3330" width="2.375" style="1" customWidth="1"/>
    <col min="3331" max="3331" width="3.5" style="1" customWidth="1"/>
    <col min="3332" max="3343" width="3.625" style="1" customWidth="1"/>
    <col min="3344" max="3344" width="1.5" style="1" customWidth="1"/>
    <col min="3345" max="3346" width="3.625" style="1" customWidth="1"/>
    <col min="3347" max="3347" width="2.75" style="1" customWidth="1"/>
    <col min="3348" max="3359" width="3.625" style="1" customWidth="1"/>
    <col min="3360" max="3584" width="4" style="1"/>
    <col min="3585" max="3585" width="2.875" style="1" customWidth="1"/>
    <col min="3586" max="3586" width="2.375" style="1" customWidth="1"/>
    <col min="3587" max="3587" width="3.5" style="1" customWidth="1"/>
    <col min="3588" max="3599" width="3.625" style="1" customWidth="1"/>
    <col min="3600" max="3600" width="1.5" style="1" customWidth="1"/>
    <col min="3601" max="3602" width="3.625" style="1" customWidth="1"/>
    <col min="3603" max="3603" width="2.75" style="1" customWidth="1"/>
    <col min="3604" max="3615" width="3.625" style="1" customWidth="1"/>
    <col min="3616" max="3840" width="4" style="1"/>
    <col min="3841" max="3841" width="2.875" style="1" customWidth="1"/>
    <col min="3842" max="3842" width="2.375" style="1" customWidth="1"/>
    <col min="3843" max="3843" width="3.5" style="1" customWidth="1"/>
    <col min="3844" max="3855" width="3.625" style="1" customWidth="1"/>
    <col min="3856" max="3856" width="1.5" style="1" customWidth="1"/>
    <col min="3857" max="3858" width="3.625" style="1" customWidth="1"/>
    <col min="3859" max="3859" width="2.75" style="1" customWidth="1"/>
    <col min="3860" max="3871" width="3.625" style="1" customWidth="1"/>
    <col min="3872" max="4096" width="4" style="1"/>
    <col min="4097" max="4097" width="2.875" style="1" customWidth="1"/>
    <col min="4098" max="4098" width="2.375" style="1" customWidth="1"/>
    <col min="4099" max="4099" width="3.5" style="1" customWidth="1"/>
    <col min="4100" max="4111" width="3.625" style="1" customWidth="1"/>
    <col min="4112" max="4112" width="1.5" style="1" customWidth="1"/>
    <col min="4113" max="4114" width="3.625" style="1" customWidth="1"/>
    <col min="4115" max="4115" width="2.75" style="1" customWidth="1"/>
    <col min="4116" max="4127" width="3.625" style="1" customWidth="1"/>
    <col min="4128" max="4352" width="4" style="1"/>
    <col min="4353" max="4353" width="2.875" style="1" customWidth="1"/>
    <col min="4354" max="4354" width="2.375" style="1" customWidth="1"/>
    <col min="4355" max="4355" width="3.5" style="1" customWidth="1"/>
    <col min="4356" max="4367" width="3.625" style="1" customWidth="1"/>
    <col min="4368" max="4368" width="1.5" style="1" customWidth="1"/>
    <col min="4369" max="4370" width="3.625" style="1" customWidth="1"/>
    <col min="4371" max="4371" width="2.75" style="1" customWidth="1"/>
    <col min="4372" max="4383" width="3.625" style="1" customWidth="1"/>
    <col min="4384" max="4608" width="4" style="1"/>
    <col min="4609" max="4609" width="2.875" style="1" customWidth="1"/>
    <col min="4610" max="4610" width="2.375" style="1" customWidth="1"/>
    <col min="4611" max="4611" width="3.5" style="1" customWidth="1"/>
    <col min="4612" max="4623" width="3.625" style="1" customWidth="1"/>
    <col min="4624" max="4624" width="1.5" style="1" customWidth="1"/>
    <col min="4625" max="4626" width="3.625" style="1" customWidth="1"/>
    <col min="4627" max="4627" width="2.75" style="1" customWidth="1"/>
    <col min="4628" max="4639" width="3.625" style="1" customWidth="1"/>
    <col min="4640" max="4864" width="4" style="1"/>
    <col min="4865" max="4865" width="2.875" style="1" customWidth="1"/>
    <col min="4866" max="4866" width="2.375" style="1" customWidth="1"/>
    <col min="4867" max="4867" width="3.5" style="1" customWidth="1"/>
    <col min="4868" max="4879" width="3.625" style="1" customWidth="1"/>
    <col min="4880" max="4880" width="1.5" style="1" customWidth="1"/>
    <col min="4881" max="4882" width="3.625" style="1" customWidth="1"/>
    <col min="4883" max="4883" width="2.75" style="1" customWidth="1"/>
    <col min="4884" max="4895" width="3.625" style="1" customWidth="1"/>
    <col min="4896" max="5120" width="4" style="1"/>
    <col min="5121" max="5121" width="2.875" style="1" customWidth="1"/>
    <col min="5122" max="5122" width="2.375" style="1" customWidth="1"/>
    <col min="5123" max="5123" width="3.5" style="1" customWidth="1"/>
    <col min="5124" max="5135" width="3.625" style="1" customWidth="1"/>
    <col min="5136" max="5136" width="1.5" style="1" customWidth="1"/>
    <col min="5137" max="5138" width="3.625" style="1" customWidth="1"/>
    <col min="5139" max="5139" width="2.75" style="1" customWidth="1"/>
    <col min="5140" max="5151" width="3.625" style="1" customWidth="1"/>
    <col min="5152" max="5376" width="4" style="1"/>
    <col min="5377" max="5377" width="2.875" style="1" customWidth="1"/>
    <col min="5378" max="5378" width="2.375" style="1" customWidth="1"/>
    <col min="5379" max="5379" width="3.5" style="1" customWidth="1"/>
    <col min="5380" max="5391" width="3.625" style="1" customWidth="1"/>
    <col min="5392" max="5392" width="1.5" style="1" customWidth="1"/>
    <col min="5393" max="5394" width="3.625" style="1" customWidth="1"/>
    <col min="5395" max="5395" width="2.75" style="1" customWidth="1"/>
    <col min="5396" max="5407" width="3.625" style="1" customWidth="1"/>
    <col min="5408" max="5632" width="4" style="1"/>
    <col min="5633" max="5633" width="2.875" style="1" customWidth="1"/>
    <col min="5634" max="5634" width="2.375" style="1" customWidth="1"/>
    <col min="5635" max="5635" width="3.5" style="1" customWidth="1"/>
    <col min="5636" max="5647" width="3.625" style="1" customWidth="1"/>
    <col min="5648" max="5648" width="1.5" style="1" customWidth="1"/>
    <col min="5649" max="5650" width="3.625" style="1" customWidth="1"/>
    <col min="5651" max="5651" width="2.75" style="1" customWidth="1"/>
    <col min="5652" max="5663" width="3.625" style="1" customWidth="1"/>
    <col min="5664" max="5888" width="4" style="1"/>
    <col min="5889" max="5889" width="2.875" style="1" customWidth="1"/>
    <col min="5890" max="5890" width="2.375" style="1" customWidth="1"/>
    <col min="5891" max="5891" width="3.5" style="1" customWidth="1"/>
    <col min="5892" max="5903" width="3.625" style="1" customWidth="1"/>
    <col min="5904" max="5904" width="1.5" style="1" customWidth="1"/>
    <col min="5905" max="5906" width="3.625" style="1" customWidth="1"/>
    <col min="5907" max="5907" width="2.75" style="1" customWidth="1"/>
    <col min="5908" max="5919" width="3.625" style="1" customWidth="1"/>
    <col min="5920" max="6144" width="4" style="1"/>
    <col min="6145" max="6145" width="2.875" style="1" customWidth="1"/>
    <col min="6146" max="6146" width="2.375" style="1" customWidth="1"/>
    <col min="6147" max="6147" width="3.5" style="1" customWidth="1"/>
    <col min="6148" max="6159" width="3.625" style="1" customWidth="1"/>
    <col min="6160" max="6160" width="1.5" style="1" customWidth="1"/>
    <col min="6161" max="6162" width="3.625" style="1" customWidth="1"/>
    <col min="6163" max="6163" width="2.75" style="1" customWidth="1"/>
    <col min="6164" max="6175" width="3.625" style="1" customWidth="1"/>
    <col min="6176" max="6400" width="4" style="1"/>
    <col min="6401" max="6401" width="2.875" style="1" customWidth="1"/>
    <col min="6402" max="6402" width="2.375" style="1" customWidth="1"/>
    <col min="6403" max="6403" width="3.5" style="1" customWidth="1"/>
    <col min="6404" max="6415" width="3.625" style="1" customWidth="1"/>
    <col min="6416" max="6416" width="1.5" style="1" customWidth="1"/>
    <col min="6417" max="6418" width="3.625" style="1" customWidth="1"/>
    <col min="6419" max="6419" width="2.75" style="1" customWidth="1"/>
    <col min="6420" max="6431" width="3.625" style="1" customWidth="1"/>
    <col min="6432" max="6656" width="4" style="1"/>
    <col min="6657" max="6657" width="2.875" style="1" customWidth="1"/>
    <col min="6658" max="6658" width="2.375" style="1" customWidth="1"/>
    <col min="6659" max="6659" width="3.5" style="1" customWidth="1"/>
    <col min="6660" max="6671" width="3.625" style="1" customWidth="1"/>
    <col min="6672" max="6672" width="1.5" style="1" customWidth="1"/>
    <col min="6673" max="6674" width="3.625" style="1" customWidth="1"/>
    <col min="6675" max="6675" width="2.75" style="1" customWidth="1"/>
    <col min="6676" max="6687" width="3.625" style="1" customWidth="1"/>
    <col min="6688" max="6912" width="4" style="1"/>
    <col min="6913" max="6913" width="2.875" style="1" customWidth="1"/>
    <col min="6914" max="6914" width="2.375" style="1" customWidth="1"/>
    <col min="6915" max="6915" width="3.5" style="1" customWidth="1"/>
    <col min="6916" max="6927" width="3.625" style="1" customWidth="1"/>
    <col min="6928" max="6928" width="1.5" style="1" customWidth="1"/>
    <col min="6929" max="6930" width="3.625" style="1" customWidth="1"/>
    <col min="6931" max="6931" width="2.75" style="1" customWidth="1"/>
    <col min="6932" max="6943" width="3.625" style="1" customWidth="1"/>
    <col min="6944" max="7168" width="4" style="1"/>
    <col min="7169" max="7169" width="2.875" style="1" customWidth="1"/>
    <col min="7170" max="7170" width="2.375" style="1" customWidth="1"/>
    <col min="7171" max="7171" width="3.5" style="1" customWidth="1"/>
    <col min="7172" max="7183" width="3.625" style="1" customWidth="1"/>
    <col min="7184" max="7184" width="1.5" style="1" customWidth="1"/>
    <col min="7185" max="7186" width="3.625" style="1" customWidth="1"/>
    <col min="7187" max="7187" width="2.75" style="1" customWidth="1"/>
    <col min="7188" max="7199" width="3.625" style="1" customWidth="1"/>
    <col min="7200" max="7424" width="4" style="1"/>
    <col min="7425" max="7425" width="2.875" style="1" customWidth="1"/>
    <col min="7426" max="7426" width="2.375" style="1" customWidth="1"/>
    <col min="7427" max="7427" width="3.5" style="1" customWidth="1"/>
    <col min="7428" max="7439" width="3.625" style="1" customWidth="1"/>
    <col min="7440" max="7440" width="1.5" style="1" customWidth="1"/>
    <col min="7441" max="7442" width="3.625" style="1" customWidth="1"/>
    <col min="7443" max="7443" width="2.75" style="1" customWidth="1"/>
    <col min="7444" max="7455" width="3.625" style="1" customWidth="1"/>
    <col min="7456" max="7680" width="4" style="1"/>
    <col min="7681" max="7681" width="2.875" style="1" customWidth="1"/>
    <col min="7682" max="7682" width="2.375" style="1" customWidth="1"/>
    <col min="7683" max="7683" width="3.5" style="1" customWidth="1"/>
    <col min="7684" max="7695" width="3.625" style="1" customWidth="1"/>
    <col min="7696" max="7696" width="1.5" style="1" customWidth="1"/>
    <col min="7697" max="7698" width="3.625" style="1" customWidth="1"/>
    <col min="7699" max="7699" width="2.75" style="1" customWidth="1"/>
    <col min="7700" max="7711" width="3.625" style="1" customWidth="1"/>
    <col min="7712" max="7936" width="4" style="1"/>
    <col min="7937" max="7937" width="2.875" style="1" customWidth="1"/>
    <col min="7938" max="7938" width="2.375" style="1" customWidth="1"/>
    <col min="7939" max="7939" width="3.5" style="1" customWidth="1"/>
    <col min="7940" max="7951" width="3.625" style="1" customWidth="1"/>
    <col min="7952" max="7952" width="1.5" style="1" customWidth="1"/>
    <col min="7953" max="7954" width="3.625" style="1" customWidth="1"/>
    <col min="7955" max="7955" width="2.75" style="1" customWidth="1"/>
    <col min="7956" max="7967" width="3.625" style="1" customWidth="1"/>
    <col min="7968" max="8192" width="4" style="1"/>
    <col min="8193" max="8193" width="2.875" style="1" customWidth="1"/>
    <col min="8194" max="8194" width="2.375" style="1" customWidth="1"/>
    <col min="8195" max="8195" width="3.5" style="1" customWidth="1"/>
    <col min="8196" max="8207" width="3.625" style="1" customWidth="1"/>
    <col min="8208" max="8208" width="1.5" style="1" customWidth="1"/>
    <col min="8209" max="8210" width="3.625" style="1" customWidth="1"/>
    <col min="8211" max="8211" width="2.75" style="1" customWidth="1"/>
    <col min="8212" max="8223" width="3.625" style="1" customWidth="1"/>
    <col min="8224" max="8448" width="4" style="1"/>
    <col min="8449" max="8449" width="2.875" style="1" customWidth="1"/>
    <col min="8450" max="8450" width="2.375" style="1" customWidth="1"/>
    <col min="8451" max="8451" width="3.5" style="1" customWidth="1"/>
    <col min="8452" max="8463" width="3.625" style="1" customWidth="1"/>
    <col min="8464" max="8464" width="1.5" style="1" customWidth="1"/>
    <col min="8465" max="8466" width="3.625" style="1" customWidth="1"/>
    <col min="8467" max="8467" width="2.75" style="1" customWidth="1"/>
    <col min="8468" max="8479" width="3.625" style="1" customWidth="1"/>
    <col min="8480" max="8704" width="4" style="1"/>
    <col min="8705" max="8705" width="2.875" style="1" customWidth="1"/>
    <col min="8706" max="8706" width="2.375" style="1" customWidth="1"/>
    <col min="8707" max="8707" width="3.5" style="1" customWidth="1"/>
    <col min="8708" max="8719" width="3.625" style="1" customWidth="1"/>
    <col min="8720" max="8720" width="1.5" style="1" customWidth="1"/>
    <col min="8721" max="8722" width="3.625" style="1" customWidth="1"/>
    <col min="8723" max="8723" width="2.75" style="1" customWidth="1"/>
    <col min="8724" max="8735" width="3.625" style="1" customWidth="1"/>
    <col min="8736" max="8960" width="4" style="1"/>
    <col min="8961" max="8961" width="2.875" style="1" customWidth="1"/>
    <col min="8962" max="8962" width="2.375" style="1" customWidth="1"/>
    <col min="8963" max="8963" width="3.5" style="1" customWidth="1"/>
    <col min="8964" max="8975" width="3.625" style="1" customWidth="1"/>
    <col min="8976" max="8976" width="1.5" style="1" customWidth="1"/>
    <col min="8977" max="8978" width="3.625" style="1" customWidth="1"/>
    <col min="8979" max="8979" width="2.75" style="1" customWidth="1"/>
    <col min="8980" max="8991" width="3.625" style="1" customWidth="1"/>
    <col min="8992" max="9216" width="4" style="1"/>
    <col min="9217" max="9217" width="2.875" style="1" customWidth="1"/>
    <col min="9218" max="9218" width="2.375" style="1" customWidth="1"/>
    <col min="9219" max="9219" width="3.5" style="1" customWidth="1"/>
    <col min="9220" max="9231" width="3.625" style="1" customWidth="1"/>
    <col min="9232" max="9232" width="1.5" style="1" customWidth="1"/>
    <col min="9233" max="9234" width="3.625" style="1" customWidth="1"/>
    <col min="9235" max="9235" width="2.75" style="1" customWidth="1"/>
    <col min="9236" max="9247" width="3.625" style="1" customWidth="1"/>
    <col min="9248" max="9472" width="4" style="1"/>
    <col min="9473" max="9473" width="2.875" style="1" customWidth="1"/>
    <col min="9474" max="9474" width="2.375" style="1" customWidth="1"/>
    <col min="9475" max="9475" width="3.5" style="1" customWidth="1"/>
    <col min="9476" max="9487" width="3.625" style="1" customWidth="1"/>
    <col min="9488" max="9488" width="1.5" style="1" customWidth="1"/>
    <col min="9489" max="9490" width="3.625" style="1" customWidth="1"/>
    <col min="9491" max="9491" width="2.75" style="1" customWidth="1"/>
    <col min="9492" max="9503" width="3.625" style="1" customWidth="1"/>
    <col min="9504" max="9728" width="4" style="1"/>
    <col min="9729" max="9729" width="2.875" style="1" customWidth="1"/>
    <col min="9730" max="9730" width="2.375" style="1" customWidth="1"/>
    <col min="9731" max="9731" width="3.5" style="1" customWidth="1"/>
    <col min="9732" max="9743" width="3.625" style="1" customWidth="1"/>
    <col min="9744" max="9744" width="1.5" style="1" customWidth="1"/>
    <col min="9745" max="9746" width="3.625" style="1" customWidth="1"/>
    <col min="9747" max="9747" width="2.75" style="1" customWidth="1"/>
    <col min="9748" max="9759" width="3.625" style="1" customWidth="1"/>
    <col min="9760" max="9984" width="4" style="1"/>
    <col min="9985" max="9985" width="2.875" style="1" customWidth="1"/>
    <col min="9986" max="9986" width="2.375" style="1" customWidth="1"/>
    <col min="9987" max="9987" width="3.5" style="1" customWidth="1"/>
    <col min="9988" max="9999" width="3.625" style="1" customWidth="1"/>
    <col min="10000" max="10000" width="1.5" style="1" customWidth="1"/>
    <col min="10001" max="10002" width="3.625" style="1" customWidth="1"/>
    <col min="10003" max="10003" width="2.75" style="1" customWidth="1"/>
    <col min="10004" max="10015" width="3.625" style="1" customWidth="1"/>
    <col min="10016" max="10240" width="4" style="1"/>
    <col min="10241" max="10241" width="2.875" style="1" customWidth="1"/>
    <col min="10242" max="10242" width="2.375" style="1" customWidth="1"/>
    <col min="10243" max="10243" width="3.5" style="1" customWidth="1"/>
    <col min="10244" max="10255" width="3.625" style="1" customWidth="1"/>
    <col min="10256" max="10256" width="1.5" style="1" customWidth="1"/>
    <col min="10257" max="10258" width="3.625" style="1" customWidth="1"/>
    <col min="10259" max="10259" width="2.75" style="1" customWidth="1"/>
    <col min="10260" max="10271" width="3.625" style="1" customWidth="1"/>
    <col min="10272" max="10496" width="4" style="1"/>
    <col min="10497" max="10497" width="2.875" style="1" customWidth="1"/>
    <col min="10498" max="10498" width="2.375" style="1" customWidth="1"/>
    <col min="10499" max="10499" width="3.5" style="1" customWidth="1"/>
    <col min="10500" max="10511" width="3.625" style="1" customWidth="1"/>
    <col min="10512" max="10512" width="1.5" style="1" customWidth="1"/>
    <col min="10513" max="10514" width="3.625" style="1" customWidth="1"/>
    <col min="10515" max="10515" width="2.75" style="1" customWidth="1"/>
    <col min="10516" max="10527" width="3.625" style="1" customWidth="1"/>
    <col min="10528" max="10752" width="4" style="1"/>
    <col min="10753" max="10753" width="2.875" style="1" customWidth="1"/>
    <col min="10754" max="10754" width="2.375" style="1" customWidth="1"/>
    <col min="10755" max="10755" width="3.5" style="1" customWidth="1"/>
    <col min="10756" max="10767" width="3.625" style="1" customWidth="1"/>
    <col min="10768" max="10768" width="1.5" style="1" customWidth="1"/>
    <col min="10769" max="10770" width="3.625" style="1" customWidth="1"/>
    <col min="10771" max="10771" width="2.75" style="1" customWidth="1"/>
    <col min="10772" max="10783" width="3.625" style="1" customWidth="1"/>
    <col min="10784" max="11008" width="4" style="1"/>
    <col min="11009" max="11009" width="2.875" style="1" customWidth="1"/>
    <col min="11010" max="11010" width="2.375" style="1" customWidth="1"/>
    <col min="11011" max="11011" width="3.5" style="1" customWidth="1"/>
    <col min="11012" max="11023" width="3.625" style="1" customWidth="1"/>
    <col min="11024" max="11024" width="1.5" style="1" customWidth="1"/>
    <col min="11025" max="11026" width="3.625" style="1" customWidth="1"/>
    <col min="11027" max="11027" width="2.75" style="1" customWidth="1"/>
    <col min="11028" max="11039" width="3.625" style="1" customWidth="1"/>
    <col min="11040" max="11264" width="4" style="1"/>
    <col min="11265" max="11265" width="2.875" style="1" customWidth="1"/>
    <col min="11266" max="11266" width="2.375" style="1" customWidth="1"/>
    <col min="11267" max="11267" width="3.5" style="1" customWidth="1"/>
    <col min="11268" max="11279" width="3.625" style="1" customWidth="1"/>
    <col min="11280" max="11280" width="1.5" style="1" customWidth="1"/>
    <col min="11281" max="11282" width="3.625" style="1" customWidth="1"/>
    <col min="11283" max="11283" width="2.75" style="1" customWidth="1"/>
    <col min="11284" max="11295" width="3.625" style="1" customWidth="1"/>
    <col min="11296" max="11520" width="4" style="1"/>
    <col min="11521" max="11521" width="2.875" style="1" customWidth="1"/>
    <col min="11522" max="11522" width="2.375" style="1" customWidth="1"/>
    <col min="11523" max="11523" width="3.5" style="1" customWidth="1"/>
    <col min="11524" max="11535" width="3.625" style="1" customWidth="1"/>
    <col min="11536" max="11536" width="1.5" style="1" customWidth="1"/>
    <col min="11537" max="11538" width="3.625" style="1" customWidth="1"/>
    <col min="11539" max="11539" width="2.75" style="1" customWidth="1"/>
    <col min="11540" max="11551" width="3.625" style="1" customWidth="1"/>
    <col min="11552" max="11776" width="4" style="1"/>
    <col min="11777" max="11777" width="2.875" style="1" customWidth="1"/>
    <col min="11778" max="11778" width="2.375" style="1" customWidth="1"/>
    <col min="11779" max="11779" width="3.5" style="1" customWidth="1"/>
    <col min="11780" max="11791" width="3.625" style="1" customWidth="1"/>
    <col min="11792" max="11792" width="1.5" style="1" customWidth="1"/>
    <col min="11793" max="11794" width="3.625" style="1" customWidth="1"/>
    <col min="11795" max="11795" width="2.75" style="1" customWidth="1"/>
    <col min="11796" max="11807" width="3.625" style="1" customWidth="1"/>
    <col min="11808" max="12032" width="4" style="1"/>
    <col min="12033" max="12033" width="2.875" style="1" customWidth="1"/>
    <col min="12034" max="12034" width="2.375" style="1" customWidth="1"/>
    <col min="12035" max="12035" width="3.5" style="1" customWidth="1"/>
    <col min="12036" max="12047" width="3.625" style="1" customWidth="1"/>
    <col min="12048" max="12048" width="1.5" style="1" customWidth="1"/>
    <col min="12049" max="12050" width="3.625" style="1" customWidth="1"/>
    <col min="12051" max="12051" width="2.75" style="1" customWidth="1"/>
    <col min="12052" max="12063" width="3.625" style="1" customWidth="1"/>
    <col min="12064" max="12288" width="4" style="1"/>
    <col min="12289" max="12289" width="2.875" style="1" customWidth="1"/>
    <col min="12290" max="12290" width="2.375" style="1" customWidth="1"/>
    <col min="12291" max="12291" width="3.5" style="1" customWidth="1"/>
    <col min="12292" max="12303" width="3.625" style="1" customWidth="1"/>
    <col min="12304" max="12304" width="1.5" style="1" customWidth="1"/>
    <col min="12305" max="12306" width="3.625" style="1" customWidth="1"/>
    <col min="12307" max="12307" width="2.75" style="1" customWidth="1"/>
    <col min="12308" max="12319" width="3.625" style="1" customWidth="1"/>
    <col min="12320" max="12544" width="4" style="1"/>
    <col min="12545" max="12545" width="2.875" style="1" customWidth="1"/>
    <col min="12546" max="12546" width="2.375" style="1" customWidth="1"/>
    <col min="12547" max="12547" width="3.5" style="1" customWidth="1"/>
    <col min="12548" max="12559" width="3.625" style="1" customWidth="1"/>
    <col min="12560" max="12560" width="1.5" style="1" customWidth="1"/>
    <col min="12561" max="12562" width="3.625" style="1" customWidth="1"/>
    <col min="12563" max="12563" width="2.75" style="1" customWidth="1"/>
    <col min="12564" max="12575" width="3.625" style="1" customWidth="1"/>
    <col min="12576" max="12800" width="4" style="1"/>
    <col min="12801" max="12801" width="2.875" style="1" customWidth="1"/>
    <col min="12802" max="12802" width="2.375" style="1" customWidth="1"/>
    <col min="12803" max="12803" width="3.5" style="1" customWidth="1"/>
    <col min="12804" max="12815" width="3.625" style="1" customWidth="1"/>
    <col min="12816" max="12816" width="1.5" style="1" customWidth="1"/>
    <col min="12817" max="12818" width="3.625" style="1" customWidth="1"/>
    <col min="12819" max="12819" width="2.75" style="1" customWidth="1"/>
    <col min="12820" max="12831" width="3.625" style="1" customWidth="1"/>
    <col min="12832" max="13056" width="4" style="1"/>
    <col min="13057" max="13057" width="2.875" style="1" customWidth="1"/>
    <col min="13058" max="13058" width="2.375" style="1" customWidth="1"/>
    <col min="13059" max="13059" width="3.5" style="1" customWidth="1"/>
    <col min="13060" max="13071" width="3.625" style="1" customWidth="1"/>
    <col min="13072" max="13072" width="1.5" style="1" customWidth="1"/>
    <col min="13073" max="13074" width="3.625" style="1" customWidth="1"/>
    <col min="13075" max="13075" width="2.75" style="1" customWidth="1"/>
    <col min="13076" max="13087" width="3.625" style="1" customWidth="1"/>
    <col min="13088" max="13312" width="4" style="1"/>
    <col min="13313" max="13313" width="2.875" style="1" customWidth="1"/>
    <col min="13314" max="13314" width="2.375" style="1" customWidth="1"/>
    <col min="13315" max="13315" width="3.5" style="1" customWidth="1"/>
    <col min="13316" max="13327" width="3.625" style="1" customWidth="1"/>
    <col min="13328" max="13328" width="1.5" style="1" customWidth="1"/>
    <col min="13329" max="13330" width="3.625" style="1" customWidth="1"/>
    <col min="13331" max="13331" width="2.75" style="1" customWidth="1"/>
    <col min="13332" max="13343" width="3.625" style="1" customWidth="1"/>
    <col min="13344" max="13568" width="4" style="1"/>
    <col min="13569" max="13569" width="2.875" style="1" customWidth="1"/>
    <col min="13570" max="13570" width="2.375" style="1" customWidth="1"/>
    <col min="13571" max="13571" width="3.5" style="1" customWidth="1"/>
    <col min="13572" max="13583" width="3.625" style="1" customWidth="1"/>
    <col min="13584" max="13584" width="1.5" style="1" customWidth="1"/>
    <col min="13585" max="13586" width="3.625" style="1" customWidth="1"/>
    <col min="13587" max="13587" width="2.75" style="1" customWidth="1"/>
    <col min="13588" max="13599" width="3.625" style="1" customWidth="1"/>
    <col min="13600" max="13824" width="4" style="1"/>
    <col min="13825" max="13825" width="2.875" style="1" customWidth="1"/>
    <col min="13826" max="13826" width="2.375" style="1" customWidth="1"/>
    <col min="13827" max="13827" width="3.5" style="1" customWidth="1"/>
    <col min="13828" max="13839" width="3.625" style="1" customWidth="1"/>
    <col min="13840" max="13840" width="1.5" style="1" customWidth="1"/>
    <col min="13841" max="13842" width="3.625" style="1" customWidth="1"/>
    <col min="13843" max="13843" width="2.75" style="1" customWidth="1"/>
    <col min="13844" max="13855" width="3.625" style="1" customWidth="1"/>
    <col min="13856" max="14080" width="4" style="1"/>
    <col min="14081" max="14081" width="2.875" style="1" customWidth="1"/>
    <col min="14082" max="14082" width="2.375" style="1" customWidth="1"/>
    <col min="14083" max="14083" width="3.5" style="1" customWidth="1"/>
    <col min="14084" max="14095" width="3.625" style="1" customWidth="1"/>
    <col min="14096" max="14096" width="1.5" style="1" customWidth="1"/>
    <col min="14097" max="14098" width="3.625" style="1" customWidth="1"/>
    <col min="14099" max="14099" width="2.75" style="1" customWidth="1"/>
    <col min="14100" max="14111" width="3.625" style="1" customWidth="1"/>
    <col min="14112" max="14336" width="4" style="1"/>
    <col min="14337" max="14337" width="2.875" style="1" customWidth="1"/>
    <col min="14338" max="14338" width="2.375" style="1" customWidth="1"/>
    <col min="14339" max="14339" width="3.5" style="1" customWidth="1"/>
    <col min="14340" max="14351" width="3.625" style="1" customWidth="1"/>
    <col min="14352" max="14352" width="1.5" style="1" customWidth="1"/>
    <col min="14353" max="14354" width="3.625" style="1" customWidth="1"/>
    <col min="14355" max="14355" width="2.75" style="1" customWidth="1"/>
    <col min="14356" max="14367" width="3.625" style="1" customWidth="1"/>
    <col min="14368" max="14592" width="4" style="1"/>
    <col min="14593" max="14593" width="2.875" style="1" customWidth="1"/>
    <col min="14594" max="14594" width="2.375" style="1" customWidth="1"/>
    <col min="14595" max="14595" width="3.5" style="1" customWidth="1"/>
    <col min="14596" max="14607" width="3.625" style="1" customWidth="1"/>
    <col min="14608" max="14608" width="1.5" style="1" customWidth="1"/>
    <col min="14609" max="14610" width="3.625" style="1" customWidth="1"/>
    <col min="14611" max="14611" width="2.75" style="1" customWidth="1"/>
    <col min="14612" max="14623" width="3.625" style="1" customWidth="1"/>
    <col min="14624" max="14848" width="4" style="1"/>
    <col min="14849" max="14849" width="2.875" style="1" customWidth="1"/>
    <col min="14850" max="14850" width="2.375" style="1" customWidth="1"/>
    <col min="14851" max="14851" width="3.5" style="1" customWidth="1"/>
    <col min="14852" max="14863" width="3.625" style="1" customWidth="1"/>
    <col min="14864" max="14864" width="1.5" style="1" customWidth="1"/>
    <col min="14865" max="14866" width="3.625" style="1" customWidth="1"/>
    <col min="14867" max="14867" width="2.75" style="1" customWidth="1"/>
    <col min="14868" max="14879" width="3.625" style="1" customWidth="1"/>
    <col min="14880" max="15104" width="4" style="1"/>
    <col min="15105" max="15105" width="2.875" style="1" customWidth="1"/>
    <col min="15106" max="15106" width="2.375" style="1" customWidth="1"/>
    <col min="15107" max="15107" width="3.5" style="1" customWidth="1"/>
    <col min="15108" max="15119" width="3.625" style="1" customWidth="1"/>
    <col min="15120" max="15120" width="1.5" style="1" customWidth="1"/>
    <col min="15121" max="15122" width="3.625" style="1" customWidth="1"/>
    <col min="15123" max="15123" width="2.75" style="1" customWidth="1"/>
    <col min="15124" max="15135" width="3.625" style="1" customWidth="1"/>
    <col min="15136" max="15360" width="4" style="1"/>
    <col min="15361" max="15361" width="2.875" style="1" customWidth="1"/>
    <col min="15362" max="15362" width="2.375" style="1" customWidth="1"/>
    <col min="15363" max="15363" width="3.5" style="1" customWidth="1"/>
    <col min="15364" max="15375" width="3.625" style="1" customWidth="1"/>
    <col min="15376" max="15376" width="1.5" style="1" customWidth="1"/>
    <col min="15377" max="15378" width="3.625" style="1" customWidth="1"/>
    <col min="15379" max="15379" width="2.75" style="1" customWidth="1"/>
    <col min="15380" max="15391" width="3.625" style="1" customWidth="1"/>
    <col min="15392" max="15616" width="4" style="1"/>
    <col min="15617" max="15617" width="2.875" style="1" customWidth="1"/>
    <col min="15618" max="15618" width="2.375" style="1" customWidth="1"/>
    <col min="15619" max="15619" width="3.5" style="1" customWidth="1"/>
    <col min="15620" max="15631" width="3.625" style="1" customWidth="1"/>
    <col min="15632" max="15632" width="1.5" style="1" customWidth="1"/>
    <col min="15633" max="15634" width="3.625" style="1" customWidth="1"/>
    <col min="15635" max="15635" width="2.75" style="1" customWidth="1"/>
    <col min="15636" max="15647" width="3.625" style="1" customWidth="1"/>
    <col min="15648" max="15872" width="4" style="1"/>
    <col min="15873" max="15873" width="2.875" style="1" customWidth="1"/>
    <col min="15874" max="15874" width="2.375" style="1" customWidth="1"/>
    <col min="15875" max="15875" width="3.5" style="1" customWidth="1"/>
    <col min="15876" max="15887" width="3.625" style="1" customWidth="1"/>
    <col min="15888" max="15888" width="1.5" style="1" customWidth="1"/>
    <col min="15889" max="15890" width="3.625" style="1" customWidth="1"/>
    <col min="15891" max="15891" width="2.75" style="1" customWidth="1"/>
    <col min="15892" max="15903" width="3.625" style="1" customWidth="1"/>
    <col min="15904" max="16128" width="4" style="1"/>
    <col min="16129" max="16129" width="2.875" style="1" customWidth="1"/>
    <col min="16130" max="16130" width="2.375" style="1" customWidth="1"/>
    <col min="16131" max="16131" width="3.5" style="1" customWidth="1"/>
    <col min="16132" max="16143" width="3.625" style="1" customWidth="1"/>
    <col min="16144" max="16144" width="1.5" style="1" customWidth="1"/>
    <col min="16145" max="16146" width="3.625" style="1" customWidth="1"/>
    <col min="16147" max="16147" width="2.75" style="1" customWidth="1"/>
    <col min="16148" max="16159" width="3.625" style="1" customWidth="1"/>
    <col min="16160" max="16384" width="4" style="1"/>
  </cols>
  <sheetData>
    <row r="1" spans="2:35" ht="14.25" thickBot="1" x14ac:dyDescent="0.2">
      <c r="AH1" s="1"/>
    </row>
    <row r="2" spans="2:35" ht="14.25" thickTop="1" x14ac:dyDescent="0.15">
      <c r="B2" s="1" t="s">
        <v>925</v>
      </c>
      <c r="AH2" s="917" t="s">
        <v>755</v>
      </c>
      <c r="AI2" s="918"/>
    </row>
    <row r="3" spans="2:35" ht="14.25" thickBot="1" x14ac:dyDescent="0.2">
      <c r="U3" s="2"/>
      <c r="X3" s="45" t="s">
        <v>658</v>
      </c>
      <c r="Y3" s="795"/>
      <c r="Z3" s="795"/>
      <c r="AA3" s="45" t="s">
        <v>36</v>
      </c>
      <c r="AB3" s="12"/>
      <c r="AC3" s="45" t="s">
        <v>892</v>
      </c>
      <c r="AD3" s="12"/>
      <c r="AE3" s="45" t="s">
        <v>660</v>
      </c>
      <c r="AH3" s="919"/>
      <c r="AI3" s="920"/>
    </row>
    <row r="4" spans="2:35" ht="14.25" thickTop="1" x14ac:dyDescent="0.15">
      <c r="T4" s="425"/>
      <c r="U4" s="425"/>
      <c r="V4" s="425"/>
      <c r="AH4" s="485"/>
    </row>
    <row r="5" spans="2:35" x14ac:dyDescent="0.15">
      <c r="B5" s="795" t="s">
        <v>926</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H5" s="485"/>
    </row>
    <row r="6" spans="2:35" ht="65.25" customHeight="1" x14ac:dyDescent="0.15">
      <c r="B6" s="1140" t="s">
        <v>927</v>
      </c>
      <c r="C6" s="1140"/>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2"/>
      <c r="AH6" s="485"/>
    </row>
    <row r="7" spans="2:35" ht="23.25" customHeight="1" x14ac:dyDescent="0.15">
      <c r="AH7" s="485"/>
    </row>
    <row r="8" spans="2:35" ht="23.25" customHeight="1" x14ac:dyDescent="0.15">
      <c r="B8" s="634" t="s">
        <v>535</v>
      </c>
      <c r="C8" s="634"/>
      <c r="D8" s="634"/>
      <c r="E8" s="634"/>
      <c r="F8" s="792"/>
      <c r="G8" s="793"/>
      <c r="H8" s="793"/>
      <c r="I8" s="793"/>
      <c r="J8" s="793"/>
      <c r="K8" s="793"/>
      <c r="L8" s="793"/>
      <c r="M8" s="793"/>
      <c r="N8" s="793"/>
      <c r="O8" s="793"/>
      <c r="P8" s="793"/>
      <c r="Q8" s="793"/>
      <c r="R8" s="793"/>
      <c r="S8" s="793"/>
      <c r="T8" s="793"/>
      <c r="U8" s="793"/>
      <c r="V8" s="793"/>
      <c r="W8" s="793"/>
      <c r="X8" s="793"/>
      <c r="Y8" s="793"/>
      <c r="Z8" s="793"/>
      <c r="AA8" s="793"/>
      <c r="AB8" s="793"/>
      <c r="AC8" s="793"/>
      <c r="AD8" s="793"/>
      <c r="AE8" s="794"/>
      <c r="AH8" s="485"/>
    </row>
    <row r="9" spans="2:35" ht="24.95" customHeight="1" x14ac:dyDescent="0.15">
      <c r="B9" s="634" t="s">
        <v>928</v>
      </c>
      <c r="C9" s="634"/>
      <c r="D9" s="634"/>
      <c r="E9" s="634"/>
      <c r="F9" s="94" t="s">
        <v>782</v>
      </c>
      <c r="G9" s="299" t="s">
        <v>929</v>
      </c>
      <c r="H9" s="299"/>
      <c r="I9" s="299"/>
      <c r="J9" s="299"/>
      <c r="K9" s="95" t="s">
        <v>782</v>
      </c>
      <c r="L9" s="299" t="s">
        <v>930</v>
      </c>
      <c r="M9" s="299"/>
      <c r="N9" s="299"/>
      <c r="O9" s="299"/>
      <c r="P9" s="299"/>
      <c r="Q9" s="95" t="s">
        <v>782</v>
      </c>
      <c r="R9" s="299" t="s">
        <v>931</v>
      </c>
      <c r="S9" s="299"/>
      <c r="T9" s="299"/>
      <c r="U9" s="299"/>
      <c r="V9" s="299"/>
      <c r="W9" s="299"/>
      <c r="X9" s="299"/>
      <c r="Y9" s="299"/>
      <c r="Z9" s="299"/>
      <c r="AA9" s="299"/>
      <c r="AB9" s="299"/>
      <c r="AC9" s="299"/>
      <c r="AD9" s="10"/>
      <c r="AE9" s="11"/>
    </row>
    <row r="10" spans="2:35" ht="24.95" customHeight="1" x14ac:dyDescent="0.15">
      <c r="B10" s="1174" t="s">
        <v>932</v>
      </c>
      <c r="C10" s="1175"/>
      <c r="D10" s="1175"/>
      <c r="E10" s="1176"/>
      <c r="F10" s="12" t="s">
        <v>782</v>
      </c>
      <c r="G10" s="2" t="s">
        <v>933</v>
      </c>
      <c r="H10" s="2"/>
      <c r="I10" s="2"/>
      <c r="J10" s="2"/>
      <c r="K10" s="2"/>
      <c r="L10" s="2"/>
      <c r="M10" s="2"/>
      <c r="N10" s="2"/>
      <c r="O10" s="2"/>
      <c r="Q10" s="7"/>
      <c r="R10" s="100" t="s">
        <v>782</v>
      </c>
      <c r="S10" s="2" t="s">
        <v>934</v>
      </c>
      <c r="T10" s="2"/>
      <c r="U10" s="2"/>
      <c r="V10" s="2"/>
      <c r="W10" s="22"/>
      <c r="X10" s="22"/>
      <c r="Y10" s="22"/>
      <c r="Z10" s="22"/>
      <c r="AA10" s="22"/>
      <c r="AB10" s="22"/>
      <c r="AC10" s="22"/>
      <c r="AD10" s="7"/>
      <c r="AE10" s="4"/>
    </row>
    <row r="11" spans="2:35" ht="24.95" customHeight="1" x14ac:dyDescent="0.15">
      <c r="B11" s="1274"/>
      <c r="C11" s="795"/>
      <c r="D11" s="795"/>
      <c r="E11" s="1277"/>
      <c r="F11" s="12" t="s">
        <v>782</v>
      </c>
      <c r="G11" s="2" t="s">
        <v>935</v>
      </c>
      <c r="H11" s="2"/>
      <c r="I11" s="2"/>
      <c r="J11" s="2"/>
      <c r="K11" s="2"/>
      <c r="L11" s="2"/>
      <c r="M11" s="2"/>
      <c r="N11" s="2"/>
      <c r="O11" s="2"/>
      <c r="R11" s="12" t="s">
        <v>782</v>
      </c>
      <c r="S11" s="2" t="s">
        <v>936</v>
      </c>
      <c r="T11" s="2"/>
      <c r="U11" s="2"/>
      <c r="V11" s="2"/>
      <c r="W11" s="2"/>
      <c r="X11" s="2"/>
      <c r="Y11" s="2"/>
      <c r="Z11" s="2"/>
      <c r="AA11" s="2"/>
      <c r="AB11" s="2"/>
      <c r="AC11" s="2"/>
      <c r="AE11" s="302"/>
    </row>
    <row r="12" spans="2:35" ht="24.95" customHeight="1" x14ac:dyDescent="0.15">
      <c r="B12" s="1274"/>
      <c r="C12" s="795"/>
      <c r="D12" s="795"/>
      <c r="E12" s="1277"/>
      <c r="F12" s="12" t="s">
        <v>782</v>
      </c>
      <c r="G12" s="327" t="s">
        <v>937</v>
      </c>
      <c r="H12" s="2"/>
      <c r="I12" s="2"/>
      <c r="J12" s="2"/>
      <c r="K12" s="2"/>
      <c r="L12" s="2"/>
      <c r="M12" s="2"/>
      <c r="N12" s="2"/>
      <c r="O12" s="2"/>
      <c r="R12" s="12" t="s">
        <v>782</v>
      </c>
      <c r="S12" s="327" t="s">
        <v>938</v>
      </c>
      <c r="T12" s="2"/>
      <c r="U12" s="2"/>
      <c r="V12" s="2"/>
      <c r="W12" s="2"/>
      <c r="X12" s="2"/>
      <c r="Y12" s="2"/>
      <c r="Z12" s="2"/>
      <c r="AA12" s="2"/>
      <c r="AB12" s="2"/>
      <c r="AC12" s="2"/>
      <c r="AE12" s="302"/>
    </row>
    <row r="13" spans="2:35" ht="24.95" customHeight="1" x14ac:dyDescent="0.15">
      <c r="B13" s="1274"/>
      <c r="C13" s="795"/>
      <c r="D13" s="795"/>
      <c r="E13" s="1277"/>
      <c r="F13" s="12" t="s">
        <v>782</v>
      </c>
      <c r="G13" s="2" t="s">
        <v>939</v>
      </c>
      <c r="H13" s="2"/>
      <c r="I13" s="2"/>
      <c r="J13" s="2"/>
      <c r="K13" s="2"/>
      <c r="L13" s="2"/>
      <c r="M13"/>
      <c r="N13" s="2"/>
      <c r="O13" s="2"/>
      <c r="R13" s="12" t="s">
        <v>782</v>
      </c>
      <c r="S13" s="2" t="s">
        <v>940</v>
      </c>
      <c r="T13" s="2"/>
      <c r="U13" s="2"/>
      <c r="V13" s="2"/>
      <c r="W13" s="2"/>
      <c r="X13" s="2"/>
      <c r="Y13" s="2"/>
      <c r="Z13" s="2"/>
      <c r="AA13" s="2"/>
      <c r="AB13" s="2"/>
      <c r="AC13" s="2"/>
      <c r="AE13" s="302"/>
    </row>
    <row r="14" spans="2:35" ht="24.95" customHeight="1" x14ac:dyDescent="0.15">
      <c r="B14" s="1274"/>
      <c r="C14" s="795"/>
      <c r="D14" s="795"/>
      <c r="E14" s="1277"/>
      <c r="F14" s="12" t="s">
        <v>782</v>
      </c>
      <c r="G14" s="2" t="s">
        <v>941</v>
      </c>
      <c r="H14" s="2"/>
      <c r="I14" s="2"/>
      <c r="J14" s="2"/>
      <c r="K14"/>
      <c r="L14" s="327"/>
      <c r="M14" s="635"/>
      <c r="N14" s="635"/>
      <c r="O14" s="327"/>
      <c r="R14" s="12"/>
      <c r="S14" s="2"/>
      <c r="T14" s="327"/>
      <c r="U14" s="327"/>
      <c r="V14" s="327"/>
      <c r="W14" s="327"/>
      <c r="X14" s="327"/>
      <c r="Y14" s="327"/>
      <c r="Z14" s="327"/>
      <c r="AA14" s="327"/>
      <c r="AB14" s="327"/>
      <c r="AC14" s="327"/>
      <c r="AE14" s="302"/>
    </row>
    <row r="15" spans="2:35" ht="24.95" customHeight="1" x14ac:dyDescent="0.15">
      <c r="B15" s="634" t="s">
        <v>538</v>
      </c>
      <c r="C15" s="634"/>
      <c r="D15" s="634"/>
      <c r="E15" s="634"/>
      <c r="F15" s="94" t="s">
        <v>782</v>
      </c>
      <c r="G15" s="299" t="s">
        <v>942</v>
      </c>
      <c r="H15" s="636"/>
      <c r="I15" s="636"/>
      <c r="J15" s="636"/>
      <c r="K15" s="636"/>
      <c r="L15" s="636"/>
      <c r="M15" s="636"/>
      <c r="N15" s="636"/>
      <c r="O15" s="636"/>
      <c r="P15" s="636"/>
      <c r="Q15" s="10"/>
      <c r="R15" s="95" t="s">
        <v>782</v>
      </c>
      <c r="S15" s="299" t="s">
        <v>943</v>
      </c>
      <c r="T15" s="636"/>
      <c r="U15" s="636"/>
      <c r="V15" s="636"/>
      <c r="W15" s="636"/>
      <c r="X15" s="636"/>
      <c r="Y15" s="636"/>
      <c r="Z15" s="636"/>
      <c r="AA15" s="636"/>
      <c r="AB15" s="636"/>
      <c r="AC15" s="636"/>
      <c r="AD15" s="10"/>
      <c r="AE15" s="11"/>
    </row>
    <row r="16" spans="2:35"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94"/>
      <c r="AB17" s="95" t="s">
        <v>897</v>
      </c>
      <c r="AC17" s="95" t="s">
        <v>898</v>
      </c>
      <c r="AD17" s="95" t="s">
        <v>899</v>
      </c>
      <c r="AE17" s="11"/>
    </row>
    <row r="18" spans="2:31" x14ac:dyDescent="0.15">
      <c r="B18" s="6" t="s">
        <v>944</v>
      </c>
      <c r="C18" s="7"/>
      <c r="D18" s="7"/>
      <c r="E18" s="7"/>
      <c r="F18" s="7"/>
      <c r="G18" s="7"/>
      <c r="H18" s="7"/>
      <c r="I18" s="7"/>
      <c r="J18" s="7"/>
      <c r="K18" s="7"/>
      <c r="L18" s="7"/>
      <c r="M18" s="7"/>
      <c r="N18" s="7"/>
      <c r="O18" s="7"/>
      <c r="P18" s="7"/>
      <c r="Q18" s="7"/>
      <c r="R18" s="7"/>
      <c r="S18" s="7"/>
      <c r="T18" s="7"/>
      <c r="U18" s="7"/>
      <c r="V18" s="7"/>
      <c r="W18" s="7"/>
      <c r="X18" s="7"/>
      <c r="Y18" s="7"/>
      <c r="Z18" s="23"/>
      <c r="AA18" s="510"/>
      <c r="AB18" s="100"/>
      <c r="AC18" s="100"/>
      <c r="AD18" s="7"/>
      <c r="AE18" s="4"/>
    </row>
    <row r="19" spans="2:31" x14ac:dyDescent="0.15">
      <c r="B19" s="301"/>
      <c r="C19" s="637" t="s">
        <v>945</v>
      </c>
      <c r="D19" s="1" t="s">
        <v>946</v>
      </c>
      <c r="Z19" s="612"/>
      <c r="AA19" s="305"/>
      <c r="AB19" s="12" t="s">
        <v>782</v>
      </c>
      <c r="AC19" s="12" t="s">
        <v>898</v>
      </c>
      <c r="AD19" s="12" t="s">
        <v>782</v>
      </c>
      <c r="AE19" s="302"/>
    </row>
    <row r="20" spans="2:31" x14ac:dyDescent="0.15">
      <c r="B20" s="301"/>
      <c r="D20" s="1" t="s">
        <v>947</v>
      </c>
      <c r="Z20" s="513"/>
      <c r="AA20" s="512"/>
      <c r="AB20" s="12"/>
      <c r="AC20" s="12"/>
      <c r="AE20" s="302"/>
    </row>
    <row r="21" spans="2:31" x14ac:dyDescent="0.15">
      <c r="B21" s="301"/>
      <c r="Z21" s="513"/>
      <c r="AA21" s="512"/>
      <c r="AB21" s="12"/>
      <c r="AC21" s="12"/>
      <c r="AE21" s="302"/>
    </row>
    <row r="22" spans="2:31" ht="13.5" customHeight="1" x14ac:dyDescent="0.15">
      <c r="B22" s="301"/>
      <c r="D22" s="610" t="s">
        <v>948</v>
      </c>
      <c r="E22" s="299"/>
      <c r="F22" s="299"/>
      <c r="G22" s="299"/>
      <c r="H22" s="299"/>
      <c r="I22" s="299"/>
      <c r="J22" s="299"/>
      <c r="K22" s="299"/>
      <c r="L22" s="299"/>
      <c r="M22" s="299"/>
      <c r="N22" s="299"/>
      <c r="O22" s="10"/>
      <c r="P22" s="10"/>
      <c r="Q22" s="10"/>
      <c r="R22" s="10"/>
      <c r="S22" s="299"/>
      <c r="T22" s="299"/>
      <c r="U22" s="792"/>
      <c r="V22" s="793"/>
      <c r="W22" s="793"/>
      <c r="X22" s="10" t="s">
        <v>949</v>
      </c>
      <c r="Y22" s="301"/>
      <c r="Z22" s="513"/>
      <c r="AA22" s="512"/>
      <c r="AB22" s="12"/>
      <c r="AC22" s="12"/>
      <c r="AE22" s="302"/>
    </row>
    <row r="23" spans="2:31" x14ac:dyDescent="0.15">
      <c r="B23" s="301"/>
      <c r="D23" s="610" t="s">
        <v>950</v>
      </c>
      <c r="E23" s="299"/>
      <c r="F23" s="299"/>
      <c r="G23" s="299"/>
      <c r="H23" s="299"/>
      <c r="I23" s="299"/>
      <c r="J23" s="299"/>
      <c r="K23" s="299"/>
      <c r="L23" s="299"/>
      <c r="M23" s="299"/>
      <c r="N23" s="299"/>
      <c r="O23" s="10"/>
      <c r="P23" s="10"/>
      <c r="Q23" s="10"/>
      <c r="R23" s="10"/>
      <c r="S23" s="299"/>
      <c r="T23" s="299"/>
      <c r="U23" s="792"/>
      <c r="V23" s="793"/>
      <c r="W23" s="793"/>
      <c r="X23" s="10" t="s">
        <v>949</v>
      </c>
      <c r="Y23" s="301"/>
      <c r="Z23" s="302"/>
      <c r="AA23" s="512"/>
      <c r="AB23" s="12"/>
      <c r="AC23" s="12"/>
      <c r="AE23" s="302"/>
    </row>
    <row r="24" spans="2:31" x14ac:dyDescent="0.15">
      <c r="B24" s="301"/>
      <c r="D24" s="610" t="s">
        <v>951</v>
      </c>
      <c r="E24" s="299"/>
      <c r="F24" s="299"/>
      <c r="G24" s="299"/>
      <c r="H24" s="299"/>
      <c r="I24" s="299"/>
      <c r="J24" s="299"/>
      <c r="K24" s="299"/>
      <c r="L24" s="299"/>
      <c r="M24" s="299"/>
      <c r="N24" s="299"/>
      <c r="O24" s="10"/>
      <c r="P24" s="10"/>
      <c r="Q24" s="10"/>
      <c r="R24" s="10"/>
      <c r="S24" s="299"/>
      <c r="T24" s="638" t="str">
        <f>(IFERROR(ROUNDDOWN(T23/T22*100,0),""))</f>
        <v/>
      </c>
      <c r="U24" s="1288" t="str">
        <f>(IFERROR(ROUNDDOWN(U23/U22*100,0),""))</f>
        <v/>
      </c>
      <c r="V24" s="1289"/>
      <c r="W24" s="1289"/>
      <c r="X24" s="10" t="s">
        <v>63</v>
      </c>
      <c r="Y24" s="301"/>
      <c r="Z24" s="92"/>
      <c r="AA24" s="512"/>
      <c r="AB24" s="12"/>
      <c r="AC24" s="12"/>
      <c r="AE24" s="302"/>
    </row>
    <row r="25" spans="2:31" x14ac:dyDescent="0.15">
      <c r="B25" s="301"/>
      <c r="D25" s="1" t="s">
        <v>952</v>
      </c>
      <c r="Z25" s="92"/>
      <c r="AA25" s="512"/>
      <c r="AB25" s="12"/>
      <c r="AC25" s="12"/>
      <c r="AE25" s="302"/>
    </row>
    <row r="26" spans="2:31" x14ac:dyDescent="0.15">
      <c r="B26" s="301"/>
      <c r="E26" s="1" t="s">
        <v>953</v>
      </c>
      <c r="Z26" s="92"/>
      <c r="AA26" s="512"/>
      <c r="AB26" s="12"/>
      <c r="AC26" s="12"/>
      <c r="AE26" s="302"/>
    </row>
    <row r="27" spans="2:31" x14ac:dyDescent="0.15">
      <c r="B27" s="301"/>
      <c r="Z27" s="92"/>
      <c r="AA27" s="512"/>
      <c r="AB27" s="12"/>
      <c r="AC27" s="12"/>
      <c r="AE27" s="302"/>
    </row>
    <row r="28" spans="2:31" x14ac:dyDescent="0.15">
      <c r="B28" s="301"/>
      <c r="C28" s="637" t="s">
        <v>954</v>
      </c>
      <c r="D28" s="1" t="s">
        <v>955</v>
      </c>
      <c r="Z28" s="612"/>
      <c r="AA28" s="512"/>
      <c r="AB28" s="12" t="s">
        <v>782</v>
      </c>
      <c r="AC28" s="12" t="s">
        <v>898</v>
      </c>
      <c r="AD28" s="12" t="s">
        <v>782</v>
      </c>
      <c r="AE28" s="302"/>
    </row>
    <row r="29" spans="2:31" x14ac:dyDescent="0.15">
      <c r="B29" s="301"/>
      <c r="C29" s="637"/>
      <c r="D29" s="1" t="s">
        <v>956</v>
      </c>
      <c r="Z29" s="612"/>
      <c r="AA29" s="512"/>
      <c r="AB29" s="12"/>
      <c r="AC29" s="12"/>
      <c r="AD29" s="12"/>
      <c r="AE29" s="302"/>
    </row>
    <row r="30" spans="2:31" x14ac:dyDescent="0.15">
      <c r="B30" s="301"/>
      <c r="C30" s="637"/>
      <c r="D30" s="1" t="s">
        <v>957</v>
      </c>
      <c r="Z30" s="612"/>
      <c r="AA30" s="305"/>
      <c r="AB30" s="12"/>
      <c r="AC30" s="310"/>
      <c r="AE30" s="302"/>
    </row>
    <row r="31" spans="2:31" x14ac:dyDescent="0.15">
      <c r="B31" s="301"/>
      <c r="Z31" s="92"/>
      <c r="AA31" s="512"/>
      <c r="AB31" s="12"/>
      <c r="AC31" s="12"/>
      <c r="AE31" s="302"/>
    </row>
    <row r="32" spans="2:31" ht="13.5" customHeight="1" x14ac:dyDescent="0.15">
      <c r="B32" s="301"/>
      <c r="C32" s="637"/>
      <c r="D32" s="610" t="s">
        <v>958</v>
      </c>
      <c r="E32" s="299"/>
      <c r="F32" s="299"/>
      <c r="G32" s="299"/>
      <c r="H32" s="299"/>
      <c r="I32" s="299"/>
      <c r="J32" s="299"/>
      <c r="K32" s="299"/>
      <c r="L32" s="299"/>
      <c r="M32" s="299"/>
      <c r="N32" s="299"/>
      <c r="O32" s="10"/>
      <c r="P32" s="10"/>
      <c r="Q32" s="10"/>
      <c r="R32" s="10"/>
      <c r="S32" s="10"/>
      <c r="T32" s="11"/>
      <c r="U32" s="792"/>
      <c r="V32" s="793"/>
      <c r="W32" s="793"/>
      <c r="X32" s="11" t="s">
        <v>949</v>
      </c>
      <c r="Y32" s="301"/>
      <c r="Z32" s="92"/>
      <c r="AA32" s="512"/>
      <c r="AB32" s="12"/>
      <c r="AC32" s="12"/>
      <c r="AE32" s="302"/>
    </row>
    <row r="33" spans="2:35" x14ac:dyDescent="0.15">
      <c r="B33" s="301"/>
      <c r="C33" s="637"/>
      <c r="D33" s="2"/>
      <c r="E33" s="2"/>
      <c r="F33" s="2"/>
      <c r="G33" s="2"/>
      <c r="H33" s="2"/>
      <c r="I33" s="2"/>
      <c r="J33" s="2"/>
      <c r="K33" s="2"/>
      <c r="L33" s="2"/>
      <c r="M33" s="2"/>
      <c r="N33" s="2"/>
      <c r="U33" s="12"/>
      <c r="V33" s="12"/>
      <c r="W33" s="12"/>
      <c r="Z33" s="92"/>
      <c r="AA33" s="512"/>
      <c r="AB33" s="12"/>
      <c r="AC33" s="12"/>
      <c r="AE33" s="302"/>
    </row>
    <row r="34" spans="2:35" ht="13.5" customHeight="1" x14ac:dyDescent="0.15">
      <c r="B34" s="301"/>
      <c r="C34" s="637"/>
      <c r="E34" s="639" t="s">
        <v>959</v>
      </c>
      <c r="Z34" s="92"/>
      <c r="AA34" s="512"/>
      <c r="AB34" s="12"/>
      <c r="AC34" s="12"/>
      <c r="AE34" s="302"/>
      <c r="AI34" s="477"/>
    </row>
    <row r="35" spans="2:35" x14ac:dyDescent="0.15">
      <c r="B35" s="301"/>
      <c r="C35" s="637"/>
      <c r="E35" s="1287" t="s">
        <v>960</v>
      </c>
      <c r="F35" s="1287"/>
      <c r="G35" s="1287"/>
      <c r="H35" s="1287"/>
      <c r="I35" s="1287"/>
      <c r="J35" s="1287"/>
      <c r="K35" s="1287"/>
      <c r="L35" s="1287"/>
      <c r="M35" s="1287"/>
      <c r="N35" s="1287"/>
      <c r="O35" s="1287" t="s">
        <v>961</v>
      </c>
      <c r="P35" s="1287"/>
      <c r="Q35" s="1287"/>
      <c r="R35" s="1287"/>
      <c r="S35" s="1287"/>
      <c r="Z35" s="92"/>
      <c r="AA35" s="512"/>
      <c r="AB35" s="12"/>
      <c r="AC35" s="12"/>
      <c r="AE35" s="302"/>
      <c r="AI35" s="477"/>
    </row>
    <row r="36" spans="2:35" x14ac:dyDescent="0.15">
      <c r="B36" s="301"/>
      <c r="C36" s="637"/>
      <c r="E36" s="1287" t="s">
        <v>962</v>
      </c>
      <c r="F36" s="1287"/>
      <c r="G36" s="1287"/>
      <c r="H36" s="1287"/>
      <c r="I36" s="1287"/>
      <c r="J36" s="1287"/>
      <c r="K36" s="1287"/>
      <c r="L36" s="1287"/>
      <c r="M36" s="1287"/>
      <c r="N36" s="1287"/>
      <c r="O36" s="1287" t="s">
        <v>963</v>
      </c>
      <c r="P36" s="1287"/>
      <c r="Q36" s="1287"/>
      <c r="R36" s="1287"/>
      <c r="S36" s="1287"/>
      <c r="Z36" s="92"/>
      <c r="AA36" s="512"/>
      <c r="AB36" s="12"/>
      <c r="AC36" s="12"/>
      <c r="AE36" s="302"/>
      <c r="AI36" s="477"/>
    </row>
    <row r="37" spans="2:35" x14ac:dyDescent="0.15">
      <c r="B37" s="301"/>
      <c r="C37" s="637"/>
      <c r="E37" s="1287" t="s">
        <v>964</v>
      </c>
      <c r="F37" s="1287"/>
      <c r="G37" s="1287"/>
      <c r="H37" s="1287"/>
      <c r="I37" s="1287"/>
      <c r="J37" s="1287"/>
      <c r="K37" s="1287"/>
      <c r="L37" s="1287"/>
      <c r="M37" s="1287"/>
      <c r="N37" s="1287"/>
      <c r="O37" s="1287" t="s">
        <v>965</v>
      </c>
      <c r="P37" s="1287"/>
      <c r="Q37" s="1287"/>
      <c r="R37" s="1287"/>
      <c r="S37" s="1287"/>
      <c r="Z37" s="92"/>
      <c r="AA37" s="512"/>
      <c r="AB37" s="12"/>
      <c r="AC37" s="12"/>
      <c r="AE37" s="302"/>
      <c r="AI37" s="477"/>
    </row>
    <row r="38" spans="2:35" x14ac:dyDescent="0.15">
      <c r="B38" s="301"/>
      <c r="C38" s="637"/>
      <c r="D38" s="302"/>
      <c r="E38" s="1290" t="s">
        <v>966</v>
      </c>
      <c r="F38" s="1287"/>
      <c r="G38" s="1287"/>
      <c r="H38" s="1287"/>
      <c r="I38" s="1287"/>
      <c r="J38" s="1287"/>
      <c r="K38" s="1287"/>
      <c r="L38" s="1287"/>
      <c r="M38" s="1287"/>
      <c r="N38" s="1287"/>
      <c r="O38" s="1287" t="s">
        <v>967</v>
      </c>
      <c r="P38" s="1287"/>
      <c r="Q38" s="1287"/>
      <c r="R38" s="1287"/>
      <c r="S38" s="1291"/>
      <c r="T38" s="301"/>
      <c r="Z38" s="92"/>
      <c r="AA38" s="512"/>
      <c r="AB38" s="12"/>
      <c r="AC38" s="12"/>
      <c r="AE38" s="302"/>
      <c r="AI38" s="477"/>
    </row>
    <row r="39" spans="2:35" x14ac:dyDescent="0.15">
      <c r="B39" s="301"/>
      <c r="C39" s="637"/>
      <c r="E39" s="1292" t="s">
        <v>968</v>
      </c>
      <c r="F39" s="1292"/>
      <c r="G39" s="1292"/>
      <c r="H39" s="1292"/>
      <c r="I39" s="1292"/>
      <c r="J39" s="1292"/>
      <c r="K39" s="1292"/>
      <c r="L39" s="1292"/>
      <c r="M39" s="1292"/>
      <c r="N39" s="1292"/>
      <c r="O39" s="1292" t="s">
        <v>969</v>
      </c>
      <c r="P39" s="1292"/>
      <c r="Q39" s="1292"/>
      <c r="R39" s="1292"/>
      <c r="S39" s="1292"/>
      <c r="Z39" s="92"/>
      <c r="AA39" s="512"/>
      <c r="AB39" s="12"/>
      <c r="AC39" s="12"/>
      <c r="AE39" s="302"/>
      <c r="AF39" s="301"/>
      <c r="AI39" s="477"/>
    </row>
    <row r="40" spans="2:35" x14ac:dyDescent="0.15">
      <c r="B40" s="301"/>
      <c r="C40" s="637"/>
      <c r="E40" s="1287" t="s">
        <v>970</v>
      </c>
      <c r="F40" s="1287"/>
      <c r="G40" s="1287"/>
      <c r="H40" s="1287"/>
      <c r="I40" s="1287"/>
      <c r="J40" s="1287"/>
      <c r="K40" s="1287"/>
      <c r="L40" s="1287"/>
      <c r="M40" s="1287"/>
      <c r="N40" s="1287"/>
      <c r="O40" s="1287" t="s">
        <v>971</v>
      </c>
      <c r="P40" s="1287"/>
      <c r="Q40" s="1287"/>
      <c r="R40" s="1287"/>
      <c r="S40" s="1287"/>
      <c r="Z40" s="92"/>
      <c r="AA40" s="512"/>
      <c r="AB40" s="12"/>
      <c r="AC40" s="12"/>
      <c r="AE40" s="302"/>
      <c r="AI40" s="477"/>
    </row>
    <row r="41" spans="2:35" x14ac:dyDescent="0.15">
      <c r="B41" s="301"/>
      <c r="C41" s="637"/>
      <c r="E41" s="1287" t="s">
        <v>972</v>
      </c>
      <c r="F41" s="1287"/>
      <c r="G41" s="1287"/>
      <c r="H41" s="1287"/>
      <c r="I41" s="1287"/>
      <c r="J41" s="1287"/>
      <c r="K41" s="1287"/>
      <c r="L41" s="1287"/>
      <c r="M41" s="1287"/>
      <c r="N41" s="1287"/>
      <c r="O41" s="1287" t="s">
        <v>973</v>
      </c>
      <c r="P41" s="1287"/>
      <c r="Q41" s="1287"/>
      <c r="R41" s="1287"/>
      <c r="S41" s="1287"/>
      <c r="Z41" s="92"/>
      <c r="AA41" s="512"/>
      <c r="AB41" s="12"/>
      <c r="AC41" s="12"/>
      <c r="AE41" s="302"/>
      <c r="AI41" s="477"/>
    </row>
    <row r="42" spans="2:35" x14ac:dyDescent="0.15">
      <c r="B42" s="301"/>
      <c r="C42" s="637"/>
      <c r="E42" s="1287" t="s">
        <v>974</v>
      </c>
      <c r="F42" s="1287"/>
      <c r="G42" s="1287"/>
      <c r="H42" s="1287"/>
      <c r="I42" s="1287"/>
      <c r="J42" s="1287"/>
      <c r="K42" s="1287"/>
      <c r="L42" s="1287"/>
      <c r="M42" s="1287"/>
      <c r="N42" s="1287"/>
      <c r="O42" s="1287" t="s">
        <v>974</v>
      </c>
      <c r="P42" s="1287"/>
      <c r="Q42" s="1287"/>
      <c r="R42" s="1287"/>
      <c r="S42" s="1287"/>
      <c r="Z42" s="513"/>
      <c r="AA42" s="512"/>
      <c r="AB42" s="12"/>
      <c r="AC42" s="12"/>
      <c r="AE42" s="302"/>
      <c r="AI42" s="477"/>
    </row>
    <row r="43" spans="2:35" x14ac:dyDescent="0.15">
      <c r="B43" s="301"/>
      <c r="C43" s="637"/>
      <c r="J43" s="795"/>
      <c r="K43" s="795"/>
      <c r="L43" s="795"/>
      <c r="M43" s="795"/>
      <c r="N43" s="795"/>
      <c r="O43" s="795"/>
      <c r="P43" s="795"/>
      <c r="Q43" s="795"/>
      <c r="R43" s="795"/>
      <c r="S43" s="795"/>
      <c r="T43" s="795"/>
      <c r="U43" s="795"/>
      <c r="V43" s="795"/>
      <c r="Z43" s="513"/>
      <c r="AA43" s="512"/>
      <c r="AB43" s="12"/>
      <c r="AC43" s="12"/>
      <c r="AE43" s="302"/>
      <c r="AI43" s="477"/>
    </row>
    <row r="44" spans="2:35" x14ac:dyDescent="0.15">
      <c r="B44" s="301"/>
      <c r="C44" s="637" t="s">
        <v>975</v>
      </c>
      <c r="D44" s="1" t="s">
        <v>976</v>
      </c>
      <c r="Z44" s="612"/>
      <c r="AA44" s="305"/>
      <c r="AB44" s="12" t="s">
        <v>782</v>
      </c>
      <c r="AC44" s="12" t="s">
        <v>898</v>
      </c>
      <c r="AD44" s="12" t="s">
        <v>782</v>
      </c>
      <c r="AE44" s="302"/>
      <c r="AI44" s="477"/>
    </row>
    <row r="45" spans="2:35" ht="14.25" customHeight="1" x14ac:dyDescent="0.15">
      <c r="B45" s="301"/>
      <c r="D45" s="1" t="s">
        <v>977</v>
      </c>
      <c r="Z45" s="92"/>
      <c r="AA45" s="512"/>
      <c r="AB45" s="12"/>
      <c r="AC45" s="12"/>
      <c r="AE45" s="302"/>
    </row>
    <row r="46" spans="2:35" x14ac:dyDescent="0.15">
      <c r="B46" s="301"/>
      <c r="Z46" s="513"/>
      <c r="AA46" s="512"/>
      <c r="AB46" s="12"/>
      <c r="AC46" s="12"/>
      <c r="AE46" s="302"/>
    </row>
    <row r="47" spans="2:35" x14ac:dyDescent="0.15">
      <c r="B47" s="301" t="s">
        <v>978</v>
      </c>
      <c r="Z47" s="92"/>
      <c r="AA47" s="512"/>
      <c r="AB47" s="12"/>
      <c r="AC47" s="12"/>
      <c r="AE47" s="302"/>
    </row>
    <row r="48" spans="2:35" x14ac:dyDescent="0.15">
      <c r="B48" s="301"/>
      <c r="C48" s="637" t="s">
        <v>945</v>
      </c>
      <c r="D48" s="1" t="s">
        <v>979</v>
      </c>
      <c r="Z48" s="612"/>
      <c r="AA48" s="305"/>
      <c r="AB48" s="12" t="s">
        <v>782</v>
      </c>
      <c r="AC48" s="12" t="s">
        <v>898</v>
      </c>
      <c r="AD48" s="12" t="s">
        <v>782</v>
      </c>
      <c r="AE48" s="302"/>
    </row>
    <row r="49" spans="2:36" ht="17.25" customHeight="1" x14ac:dyDescent="0.15">
      <c r="B49" s="301"/>
      <c r="D49" s="1" t="s">
        <v>980</v>
      </c>
      <c r="Z49" s="92"/>
      <c r="AA49" s="512"/>
      <c r="AB49" s="12"/>
      <c r="AC49" s="12"/>
      <c r="AE49" s="302"/>
    </row>
    <row r="50" spans="2:36" ht="18.75" customHeight="1" x14ac:dyDescent="0.15">
      <c r="B50" s="301"/>
      <c r="W50" s="21"/>
      <c r="Z50" s="302"/>
      <c r="AA50" s="512"/>
      <c r="AB50" s="12"/>
      <c r="AC50" s="12"/>
      <c r="AE50" s="302"/>
      <c r="AJ50" s="598"/>
    </row>
    <row r="51" spans="2:36" ht="13.5" customHeight="1" x14ac:dyDescent="0.15">
      <c r="B51" s="301"/>
      <c r="C51" s="637" t="s">
        <v>954</v>
      </c>
      <c r="D51" s="1" t="s">
        <v>981</v>
      </c>
      <c r="Z51" s="612"/>
      <c r="AA51" s="305"/>
      <c r="AB51" s="12" t="s">
        <v>782</v>
      </c>
      <c r="AC51" s="12" t="s">
        <v>898</v>
      </c>
      <c r="AD51" s="12" t="s">
        <v>782</v>
      </c>
      <c r="AE51" s="302"/>
    </row>
    <row r="52" spans="2:36" x14ac:dyDescent="0.15">
      <c r="B52" s="301"/>
      <c r="D52" s="1" t="s">
        <v>982</v>
      </c>
      <c r="E52" s="2"/>
      <c r="F52" s="2"/>
      <c r="G52" s="2"/>
      <c r="H52" s="2"/>
      <c r="I52" s="2"/>
      <c r="J52" s="2"/>
      <c r="K52" s="2"/>
      <c r="L52" s="2"/>
      <c r="M52" s="2"/>
      <c r="N52" s="2"/>
      <c r="O52" s="598"/>
      <c r="P52" s="598"/>
      <c r="Q52" s="598"/>
      <c r="Z52" s="92"/>
      <c r="AA52" s="512"/>
      <c r="AB52" s="12"/>
      <c r="AC52" s="12"/>
      <c r="AE52" s="302"/>
    </row>
    <row r="53" spans="2:36" x14ac:dyDescent="0.15">
      <c r="B53" s="301"/>
      <c r="D53" s="12"/>
      <c r="E53" s="1275"/>
      <c r="F53" s="1275"/>
      <c r="G53" s="1275"/>
      <c r="H53" s="1275"/>
      <c r="I53" s="1275"/>
      <c r="J53" s="1275"/>
      <c r="K53" s="1275"/>
      <c r="L53" s="1275"/>
      <c r="M53" s="1275"/>
      <c r="N53" s="1275"/>
      <c r="Q53" s="12"/>
      <c r="S53" s="21"/>
      <c r="T53" s="21"/>
      <c r="U53" s="21"/>
      <c r="V53" s="21"/>
      <c r="Z53" s="513"/>
      <c r="AA53" s="512"/>
      <c r="AB53" s="12"/>
      <c r="AC53" s="12"/>
      <c r="AE53" s="302"/>
    </row>
    <row r="54" spans="2:36" x14ac:dyDescent="0.15">
      <c r="B54" s="301"/>
      <c r="C54" s="637" t="s">
        <v>975</v>
      </c>
      <c r="D54" s="1" t="s">
        <v>983</v>
      </c>
      <c r="Z54" s="612"/>
      <c r="AA54" s="305"/>
      <c r="AB54" s="12" t="s">
        <v>782</v>
      </c>
      <c r="AC54" s="12" t="s">
        <v>898</v>
      </c>
      <c r="AD54" s="12" t="s">
        <v>782</v>
      </c>
      <c r="AE54" s="302"/>
    </row>
    <row r="55" spans="2:36" x14ac:dyDescent="0.15">
      <c r="B55" s="315"/>
      <c r="C55" s="640"/>
      <c r="D55" s="8" t="s">
        <v>984</v>
      </c>
      <c r="E55" s="8"/>
      <c r="F55" s="8"/>
      <c r="G55" s="8"/>
      <c r="H55" s="8"/>
      <c r="I55" s="8"/>
      <c r="J55" s="8"/>
      <c r="K55" s="8"/>
      <c r="L55" s="8"/>
      <c r="M55" s="8"/>
      <c r="N55" s="8"/>
      <c r="O55" s="8"/>
      <c r="P55" s="8"/>
      <c r="Q55" s="8"/>
      <c r="R55" s="8"/>
      <c r="S55" s="8"/>
      <c r="T55" s="8"/>
      <c r="U55" s="8"/>
      <c r="V55" s="8"/>
      <c r="W55" s="8"/>
      <c r="X55" s="8"/>
      <c r="Y55" s="8"/>
      <c r="Z55" s="318"/>
      <c r="AA55" s="511"/>
      <c r="AB55" s="101"/>
      <c r="AC55" s="101"/>
      <c r="AD55" s="8"/>
      <c r="AE55" s="318"/>
    </row>
    <row r="56" spans="2:36" x14ac:dyDescent="0.15">
      <c r="B56" s="1" t="s">
        <v>985</v>
      </c>
    </row>
    <row r="57" spans="2:36" x14ac:dyDescent="0.15">
      <c r="C57" s="1" t="s">
        <v>986</v>
      </c>
    </row>
    <row r="58" spans="2:36" x14ac:dyDescent="0.15">
      <c r="B58" s="1" t="s">
        <v>987</v>
      </c>
    </row>
    <row r="59" spans="2:36" x14ac:dyDescent="0.15">
      <c r="C59" s="1" t="s">
        <v>988</v>
      </c>
    </row>
    <row r="60" spans="2:36" x14ac:dyDescent="0.15">
      <c r="C60" s="1" t="s">
        <v>989</v>
      </c>
    </row>
    <row r="61" spans="2:36" x14ac:dyDescent="0.15">
      <c r="C61" s="1" t="s">
        <v>990</v>
      </c>
      <c r="K61" s="1" t="s">
        <v>991</v>
      </c>
    </row>
    <row r="62" spans="2:36" x14ac:dyDescent="0.15">
      <c r="K62" s="1" t="s">
        <v>992</v>
      </c>
    </row>
    <row r="63" spans="2:36" x14ac:dyDescent="0.15">
      <c r="K63" s="1" t="s">
        <v>993</v>
      </c>
    </row>
    <row r="64" spans="2:36" x14ac:dyDescent="0.15">
      <c r="K64" s="1" t="s">
        <v>994</v>
      </c>
    </row>
    <row r="65" spans="2:11" x14ac:dyDescent="0.15">
      <c r="K65" s="1" t="s">
        <v>995</v>
      </c>
    </row>
    <row r="66" spans="2:11" x14ac:dyDescent="0.15">
      <c r="B66" s="1" t="s">
        <v>996</v>
      </c>
    </row>
    <row r="67" spans="2:11" x14ac:dyDescent="0.15">
      <c r="C67" s="1" t="s">
        <v>997</v>
      </c>
    </row>
    <row r="68" spans="2:11" x14ac:dyDescent="0.15">
      <c r="C68" s="1" t="s">
        <v>998</v>
      </c>
    </row>
    <row r="69" spans="2:11" x14ac:dyDescent="0.15">
      <c r="C69" s="1" t="s">
        <v>999</v>
      </c>
    </row>
    <row r="81" spans="12:12" x14ac:dyDescent="0.15">
      <c r="L81" s="641"/>
    </row>
    <row r="122" spans="3:7" x14ac:dyDescent="0.15">
      <c r="C122" s="8"/>
      <c r="D122" s="8"/>
      <c r="E122" s="8"/>
      <c r="F122" s="8"/>
      <c r="G122" s="8"/>
    </row>
    <row r="123" spans="3:7" x14ac:dyDescent="0.15">
      <c r="C123" s="7"/>
    </row>
  </sheetData>
  <mergeCells count="29">
    <mergeCell ref="J43:S43"/>
    <mergeCell ref="T43:V43"/>
    <mergeCell ref="E53:N53"/>
    <mergeCell ref="AH2:AI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hyperlinks>
    <hyperlink ref="AH2" location="添付書類一覧!A1" display="添付書類一覧に戻る" xr:uid="{8989623A-C14D-43D9-8913-FE456D93B6FD}"/>
  </hyperlinks>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1856E58-8E94-4DAB-99ED-E01CB3D35395}">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4D0C8-73A4-47AD-A39B-9BADF5F1AB9A}">
  <sheetPr>
    <tabColor rgb="FFFF0000"/>
  </sheetPr>
  <dimension ref="B1:AJ69"/>
  <sheetViews>
    <sheetView view="pageBreakPreview" zoomScale="85" zoomScaleNormal="100" zoomScaleSheetLayoutView="85" workbookViewId="0">
      <selection activeCell="AI2" sqref="AI2:AJ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34" width="4" style="1"/>
    <col min="35" max="35" width="25.875" style="486" customWidth="1"/>
    <col min="36" max="36" width="9" style="434"/>
    <col min="37" max="256" width="4" style="1"/>
    <col min="257" max="257" width="2.875" style="1" customWidth="1"/>
    <col min="258" max="258" width="2.375" style="1" customWidth="1"/>
    <col min="259" max="259" width="3.5" style="1" customWidth="1"/>
    <col min="260" max="271" width="3.625" style="1" customWidth="1"/>
    <col min="272" max="272" width="1.5" style="1" customWidth="1"/>
    <col min="273" max="274" width="3.625" style="1" customWidth="1"/>
    <col min="275" max="275" width="2.75" style="1" customWidth="1"/>
    <col min="276" max="281" width="3.625" style="1" customWidth="1"/>
    <col min="282" max="282" width="9.5" style="1" customWidth="1"/>
    <col min="283" max="286" width="3.625" style="1" customWidth="1"/>
    <col min="287" max="287" width="6.625" style="1" customWidth="1"/>
    <col min="288" max="512" width="4" style="1"/>
    <col min="513" max="513" width="2.875" style="1" customWidth="1"/>
    <col min="514" max="514" width="2.375" style="1" customWidth="1"/>
    <col min="515" max="515" width="3.5" style="1" customWidth="1"/>
    <col min="516" max="527" width="3.625" style="1" customWidth="1"/>
    <col min="528" max="528" width="1.5" style="1" customWidth="1"/>
    <col min="529" max="530" width="3.625" style="1" customWidth="1"/>
    <col min="531" max="531" width="2.75" style="1" customWidth="1"/>
    <col min="532" max="537" width="3.625" style="1" customWidth="1"/>
    <col min="538" max="538" width="9.5" style="1" customWidth="1"/>
    <col min="539" max="542" width="3.625" style="1" customWidth="1"/>
    <col min="543" max="543" width="6.625" style="1" customWidth="1"/>
    <col min="544" max="768" width="4" style="1"/>
    <col min="769" max="769" width="2.875" style="1" customWidth="1"/>
    <col min="770" max="770" width="2.375" style="1" customWidth="1"/>
    <col min="771" max="771" width="3.5" style="1" customWidth="1"/>
    <col min="772" max="783" width="3.625" style="1" customWidth="1"/>
    <col min="784" max="784" width="1.5" style="1" customWidth="1"/>
    <col min="785" max="786" width="3.625" style="1" customWidth="1"/>
    <col min="787" max="787" width="2.75" style="1" customWidth="1"/>
    <col min="788" max="793" width="3.625" style="1" customWidth="1"/>
    <col min="794" max="794" width="9.5" style="1" customWidth="1"/>
    <col min="795" max="798" width="3.625" style="1" customWidth="1"/>
    <col min="799" max="799" width="6.625" style="1" customWidth="1"/>
    <col min="800" max="1024" width="4" style="1"/>
    <col min="1025" max="1025" width="2.875" style="1" customWidth="1"/>
    <col min="1026" max="1026" width="2.375" style="1" customWidth="1"/>
    <col min="1027" max="1027" width="3.5" style="1" customWidth="1"/>
    <col min="1028" max="1039" width="3.625" style="1" customWidth="1"/>
    <col min="1040" max="1040" width="1.5" style="1" customWidth="1"/>
    <col min="1041" max="1042" width="3.625" style="1" customWidth="1"/>
    <col min="1043" max="1043" width="2.75" style="1" customWidth="1"/>
    <col min="1044" max="1049" width="3.625" style="1" customWidth="1"/>
    <col min="1050" max="1050" width="9.5" style="1" customWidth="1"/>
    <col min="1051" max="1054" width="3.625" style="1" customWidth="1"/>
    <col min="1055" max="1055" width="6.625" style="1" customWidth="1"/>
    <col min="1056" max="1280" width="4" style="1"/>
    <col min="1281" max="1281" width="2.875" style="1" customWidth="1"/>
    <col min="1282" max="1282" width="2.375" style="1" customWidth="1"/>
    <col min="1283" max="1283" width="3.5" style="1" customWidth="1"/>
    <col min="1284" max="1295" width="3.625" style="1" customWidth="1"/>
    <col min="1296" max="1296" width="1.5" style="1" customWidth="1"/>
    <col min="1297" max="1298" width="3.625" style="1" customWidth="1"/>
    <col min="1299" max="1299" width="2.75" style="1" customWidth="1"/>
    <col min="1300" max="1305" width="3.625" style="1" customWidth="1"/>
    <col min="1306" max="1306" width="9.5" style="1" customWidth="1"/>
    <col min="1307" max="1310" width="3.625" style="1" customWidth="1"/>
    <col min="1311" max="1311" width="6.625" style="1" customWidth="1"/>
    <col min="1312" max="1536" width="4" style="1"/>
    <col min="1537" max="1537" width="2.875" style="1" customWidth="1"/>
    <col min="1538" max="1538" width="2.375" style="1" customWidth="1"/>
    <col min="1539" max="1539" width="3.5" style="1" customWidth="1"/>
    <col min="1540" max="1551" width="3.625" style="1" customWidth="1"/>
    <col min="1552" max="1552" width="1.5" style="1" customWidth="1"/>
    <col min="1553" max="1554" width="3.625" style="1" customWidth="1"/>
    <col min="1555" max="1555" width="2.75" style="1" customWidth="1"/>
    <col min="1556" max="1561" width="3.625" style="1" customWidth="1"/>
    <col min="1562" max="1562" width="9.5" style="1" customWidth="1"/>
    <col min="1563" max="1566" width="3.625" style="1" customWidth="1"/>
    <col min="1567" max="1567" width="6.625" style="1" customWidth="1"/>
    <col min="1568" max="1792" width="4" style="1"/>
    <col min="1793" max="1793" width="2.875" style="1" customWidth="1"/>
    <col min="1794" max="1794" width="2.375" style="1" customWidth="1"/>
    <col min="1795" max="1795" width="3.5" style="1" customWidth="1"/>
    <col min="1796" max="1807" width="3.625" style="1" customWidth="1"/>
    <col min="1808" max="1808" width="1.5" style="1" customWidth="1"/>
    <col min="1809" max="1810" width="3.625" style="1" customWidth="1"/>
    <col min="1811" max="1811" width="2.75" style="1" customWidth="1"/>
    <col min="1812" max="1817" width="3.625" style="1" customWidth="1"/>
    <col min="1818" max="1818" width="9.5" style="1" customWidth="1"/>
    <col min="1819" max="1822" width="3.625" style="1" customWidth="1"/>
    <col min="1823" max="1823" width="6.625" style="1" customWidth="1"/>
    <col min="1824" max="2048" width="4" style="1"/>
    <col min="2049" max="2049" width="2.875" style="1" customWidth="1"/>
    <col min="2050" max="2050" width="2.375" style="1" customWidth="1"/>
    <col min="2051" max="2051" width="3.5" style="1" customWidth="1"/>
    <col min="2052" max="2063" width="3.625" style="1" customWidth="1"/>
    <col min="2064" max="2064" width="1.5" style="1" customWidth="1"/>
    <col min="2065" max="2066" width="3.625" style="1" customWidth="1"/>
    <col min="2067" max="2067" width="2.75" style="1" customWidth="1"/>
    <col min="2068" max="2073" width="3.625" style="1" customWidth="1"/>
    <col min="2074" max="2074" width="9.5" style="1" customWidth="1"/>
    <col min="2075" max="2078" width="3.625" style="1" customWidth="1"/>
    <col min="2079" max="2079" width="6.625" style="1" customWidth="1"/>
    <col min="2080" max="2304" width="4" style="1"/>
    <col min="2305" max="2305" width="2.875" style="1" customWidth="1"/>
    <col min="2306" max="2306" width="2.375" style="1" customWidth="1"/>
    <col min="2307" max="2307" width="3.5" style="1" customWidth="1"/>
    <col min="2308" max="2319" width="3.625" style="1" customWidth="1"/>
    <col min="2320" max="2320" width="1.5" style="1" customWidth="1"/>
    <col min="2321" max="2322" width="3.625" style="1" customWidth="1"/>
    <col min="2323" max="2323" width="2.75" style="1" customWidth="1"/>
    <col min="2324" max="2329" width="3.625" style="1" customWidth="1"/>
    <col min="2330" max="2330" width="9.5" style="1" customWidth="1"/>
    <col min="2331" max="2334" width="3.625" style="1" customWidth="1"/>
    <col min="2335" max="2335" width="6.625" style="1" customWidth="1"/>
    <col min="2336" max="2560" width="4" style="1"/>
    <col min="2561" max="2561" width="2.875" style="1" customWidth="1"/>
    <col min="2562" max="2562" width="2.375" style="1" customWidth="1"/>
    <col min="2563" max="2563" width="3.5" style="1" customWidth="1"/>
    <col min="2564" max="2575" width="3.625" style="1" customWidth="1"/>
    <col min="2576" max="2576" width="1.5" style="1" customWidth="1"/>
    <col min="2577" max="2578" width="3.625" style="1" customWidth="1"/>
    <col min="2579" max="2579" width="2.75" style="1" customWidth="1"/>
    <col min="2580" max="2585" width="3.625" style="1" customWidth="1"/>
    <col min="2586" max="2586" width="9.5" style="1" customWidth="1"/>
    <col min="2587" max="2590" width="3.625" style="1" customWidth="1"/>
    <col min="2591" max="2591" width="6.625" style="1" customWidth="1"/>
    <col min="2592" max="2816" width="4" style="1"/>
    <col min="2817" max="2817" width="2.875" style="1" customWidth="1"/>
    <col min="2818" max="2818" width="2.375" style="1" customWidth="1"/>
    <col min="2819" max="2819" width="3.5" style="1" customWidth="1"/>
    <col min="2820" max="2831" width="3.625" style="1" customWidth="1"/>
    <col min="2832" max="2832" width="1.5" style="1" customWidth="1"/>
    <col min="2833" max="2834" width="3.625" style="1" customWidth="1"/>
    <col min="2835" max="2835" width="2.75" style="1" customWidth="1"/>
    <col min="2836" max="2841" width="3.625" style="1" customWidth="1"/>
    <col min="2842" max="2842" width="9.5" style="1" customWidth="1"/>
    <col min="2843" max="2846" width="3.625" style="1" customWidth="1"/>
    <col min="2847" max="2847" width="6.625" style="1" customWidth="1"/>
    <col min="2848" max="3072" width="4" style="1"/>
    <col min="3073" max="3073" width="2.875" style="1" customWidth="1"/>
    <col min="3074" max="3074" width="2.375" style="1" customWidth="1"/>
    <col min="3075" max="3075" width="3.5" style="1" customWidth="1"/>
    <col min="3076" max="3087" width="3.625" style="1" customWidth="1"/>
    <col min="3088" max="3088" width="1.5" style="1" customWidth="1"/>
    <col min="3089" max="3090" width="3.625" style="1" customWidth="1"/>
    <col min="3091" max="3091" width="2.75" style="1" customWidth="1"/>
    <col min="3092" max="3097" width="3.625" style="1" customWidth="1"/>
    <col min="3098" max="3098" width="9.5" style="1" customWidth="1"/>
    <col min="3099" max="3102" width="3.625" style="1" customWidth="1"/>
    <col min="3103" max="3103" width="6.625" style="1" customWidth="1"/>
    <col min="3104" max="3328" width="4" style="1"/>
    <col min="3329" max="3329" width="2.875" style="1" customWidth="1"/>
    <col min="3330" max="3330" width="2.375" style="1" customWidth="1"/>
    <col min="3331" max="3331" width="3.5" style="1" customWidth="1"/>
    <col min="3332" max="3343" width="3.625" style="1" customWidth="1"/>
    <col min="3344" max="3344" width="1.5" style="1" customWidth="1"/>
    <col min="3345" max="3346" width="3.625" style="1" customWidth="1"/>
    <col min="3347" max="3347" width="2.75" style="1" customWidth="1"/>
    <col min="3348" max="3353" width="3.625" style="1" customWidth="1"/>
    <col min="3354" max="3354" width="9.5" style="1" customWidth="1"/>
    <col min="3355" max="3358" width="3.625" style="1" customWidth="1"/>
    <col min="3359" max="3359" width="6.625" style="1" customWidth="1"/>
    <col min="3360" max="3584" width="4" style="1"/>
    <col min="3585" max="3585" width="2.875" style="1" customWidth="1"/>
    <col min="3586" max="3586" width="2.375" style="1" customWidth="1"/>
    <col min="3587" max="3587" width="3.5" style="1" customWidth="1"/>
    <col min="3588" max="3599" width="3.625" style="1" customWidth="1"/>
    <col min="3600" max="3600" width="1.5" style="1" customWidth="1"/>
    <col min="3601" max="3602" width="3.625" style="1" customWidth="1"/>
    <col min="3603" max="3603" width="2.75" style="1" customWidth="1"/>
    <col min="3604" max="3609" width="3.625" style="1" customWidth="1"/>
    <col min="3610" max="3610" width="9.5" style="1" customWidth="1"/>
    <col min="3611" max="3614" width="3.625" style="1" customWidth="1"/>
    <col min="3615" max="3615" width="6.625" style="1" customWidth="1"/>
    <col min="3616" max="3840" width="4" style="1"/>
    <col min="3841" max="3841" width="2.875" style="1" customWidth="1"/>
    <col min="3842" max="3842" width="2.375" style="1" customWidth="1"/>
    <col min="3843" max="3843" width="3.5" style="1" customWidth="1"/>
    <col min="3844" max="3855" width="3.625" style="1" customWidth="1"/>
    <col min="3856" max="3856" width="1.5" style="1" customWidth="1"/>
    <col min="3857" max="3858" width="3.625" style="1" customWidth="1"/>
    <col min="3859" max="3859" width="2.75" style="1" customWidth="1"/>
    <col min="3860" max="3865" width="3.625" style="1" customWidth="1"/>
    <col min="3866" max="3866" width="9.5" style="1" customWidth="1"/>
    <col min="3867" max="3870" width="3.625" style="1" customWidth="1"/>
    <col min="3871" max="3871" width="6.625" style="1" customWidth="1"/>
    <col min="3872" max="4096" width="4" style="1"/>
    <col min="4097" max="4097" width="2.875" style="1" customWidth="1"/>
    <col min="4098" max="4098" width="2.375" style="1" customWidth="1"/>
    <col min="4099" max="4099" width="3.5" style="1" customWidth="1"/>
    <col min="4100" max="4111" width="3.625" style="1" customWidth="1"/>
    <col min="4112" max="4112" width="1.5" style="1" customWidth="1"/>
    <col min="4113" max="4114" width="3.625" style="1" customWidth="1"/>
    <col min="4115" max="4115" width="2.75" style="1" customWidth="1"/>
    <col min="4116" max="4121" width="3.625" style="1" customWidth="1"/>
    <col min="4122" max="4122" width="9.5" style="1" customWidth="1"/>
    <col min="4123" max="4126" width="3.625" style="1" customWidth="1"/>
    <col min="4127" max="4127" width="6.625" style="1" customWidth="1"/>
    <col min="4128" max="4352" width="4" style="1"/>
    <col min="4353" max="4353" width="2.875" style="1" customWidth="1"/>
    <col min="4354" max="4354" width="2.375" style="1" customWidth="1"/>
    <col min="4355" max="4355" width="3.5" style="1" customWidth="1"/>
    <col min="4356" max="4367" width="3.625" style="1" customWidth="1"/>
    <col min="4368" max="4368" width="1.5" style="1" customWidth="1"/>
    <col min="4369" max="4370" width="3.625" style="1" customWidth="1"/>
    <col min="4371" max="4371" width="2.75" style="1" customWidth="1"/>
    <col min="4372" max="4377" width="3.625" style="1" customWidth="1"/>
    <col min="4378" max="4378" width="9.5" style="1" customWidth="1"/>
    <col min="4379" max="4382" width="3.625" style="1" customWidth="1"/>
    <col min="4383" max="4383" width="6.625" style="1" customWidth="1"/>
    <col min="4384" max="4608" width="4" style="1"/>
    <col min="4609" max="4609" width="2.875" style="1" customWidth="1"/>
    <col min="4610" max="4610" width="2.375" style="1" customWidth="1"/>
    <col min="4611" max="4611" width="3.5" style="1" customWidth="1"/>
    <col min="4612" max="4623" width="3.625" style="1" customWidth="1"/>
    <col min="4624" max="4624" width="1.5" style="1" customWidth="1"/>
    <col min="4625" max="4626" width="3.625" style="1" customWidth="1"/>
    <col min="4627" max="4627" width="2.75" style="1" customWidth="1"/>
    <col min="4628" max="4633" width="3.625" style="1" customWidth="1"/>
    <col min="4634" max="4634" width="9.5" style="1" customWidth="1"/>
    <col min="4635" max="4638" width="3.625" style="1" customWidth="1"/>
    <col min="4639" max="4639" width="6.625" style="1" customWidth="1"/>
    <col min="4640" max="4864" width="4" style="1"/>
    <col min="4865" max="4865" width="2.875" style="1" customWidth="1"/>
    <col min="4866" max="4866" width="2.375" style="1" customWidth="1"/>
    <col min="4867" max="4867" width="3.5" style="1" customWidth="1"/>
    <col min="4868" max="4879" width="3.625" style="1" customWidth="1"/>
    <col min="4880" max="4880" width="1.5" style="1" customWidth="1"/>
    <col min="4881" max="4882" width="3.625" style="1" customWidth="1"/>
    <col min="4883" max="4883" width="2.75" style="1" customWidth="1"/>
    <col min="4884" max="4889" width="3.625" style="1" customWidth="1"/>
    <col min="4890" max="4890" width="9.5" style="1" customWidth="1"/>
    <col min="4891" max="4894" width="3.625" style="1" customWidth="1"/>
    <col min="4895" max="4895" width="6.625" style="1" customWidth="1"/>
    <col min="4896" max="5120" width="4" style="1"/>
    <col min="5121" max="5121" width="2.875" style="1" customWidth="1"/>
    <col min="5122" max="5122" width="2.375" style="1" customWidth="1"/>
    <col min="5123" max="5123" width="3.5" style="1" customWidth="1"/>
    <col min="5124" max="5135" width="3.625" style="1" customWidth="1"/>
    <col min="5136" max="5136" width="1.5" style="1" customWidth="1"/>
    <col min="5137" max="5138" width="3.625" style="1" customWidth="1"/>
    <col min="5139" max="5139" width="2.75" style="1" customWidth="1"/>
    <col min="5140" max="5145" width="3.625" style="1" customWidth="1"/>
    <col min="5146" max="5146" width="9.5" style="1" customWidth="1"/>
    <col min="5147" max="5150" width="3.625" style="1" customWidth="1"/>
    <col min="5151" max="5151" width="6.625" style="1" customWidth="1"/>
    <col min="5152" max="5376" width="4" style="1"/>
    <col min="5377" max="5377" width="2.875" style="1" customWidth="1"/>
    <col min="5378" max="5378" width="2.375" style="1" customWidth="1"/>
    <col min="5379" max="5379" width="3.5" style="1" customWidth="1"/>
    <col min="5380" max="5391" width="3.625" style="1" customWidth="1"/>
    <col min="5392" max="5392" width="1.5" style="1" customWidth="1"/>
    <col min="5393" max="5394" width="3.625" style="1" customWidth="1"/>
    <col min="5395" max="5395" width="2.75" style="1" customWidth="1"/>
    <col min="5396" max="5401" width="3.625" style="1" customWidth="1"/>
    <col min="5402" max="5402" width="9.5" style="1" customWidth="1"/>
    <col min="5403" max="5406" width="3.625" style="1" customWidth="1"/>
    <col min="5407" max="5407" width="6.625" style="1" customWidth="1"/>
    <col min="5408" max="5632" width="4" style="1"/>
    <col min="5633" max="5633" width="2.875" style="1" customWidth="1"/>
    <col min="5634" max="5634" width="2.375" style="1" customWidth="1"/>
    <col min="5635" max="5635" width="3.5" style="1" customWidth="1"/>
    <col min="5636" max="5647" width="3.625" style="1" customWidth="1"/>
    <col min="5648" max="5648" width="1.5" style="1" customWidth="1"/>
    <col min="5649" max="5650" width="3.625" style="1" customWidth="1"/>
    <col min="5651" max="5651" width="2.75" style="1" customWidth="1"/>
    <col min="5652" max="5657" width="3.625" style="1" customWidth="1"/>
    <col min="5658" max="5658" width="9.5" style="1" customWidth="1"/>
    <col min="5659" max="5662" width="3.625" style="1" customWidth="1"/>
    <col min="5663" max="5663" width="6.625" style="1" customWidth="1"/>
    <col min="5664" max="5888" width="4" style="1"/>
    <col min="5889" max="5889" width="2.875" style="1" customWidth="1"/>
    <col min="5890" max="5890" width="2.375" style="1" customWidth="1"/>
    <col min="5891" max="5891" width="3.5" style="1" customWidth="1"/>
    <col min="5892" max="5903" width="3.625" style="1" customWidth="1"/>
    <col min="5904" max="5904" width="1.5" style="1" customWidth="1"/>
    <col min="5905" max="5906" width="3.625" style="1" customWidth="1"/>
    <col min="5907" max="5907" width="2.75" style="1" customWidth="1"/>
    <col min="5908" max="5913" width="3.625" style="1" customWidth="1"/>
    <col min="5914" max="5914" width="9.5" style="1" customWidth="1"/>
    <col min="5915" max="5918" width="3.625" style="1" customWidth="1"/>
    <col min="5919" max="5919" width="6.625" style="1" customWidth="1"/>
    <col min="5920" max="6144" width="4" style="1"/>
    <col min="6145" max="6145" width="2.875" style="1" customWidth="1"/>
    <col min="6146" max="6146" width="2.375" style="1" customWidth="1"/>
    <col min="6147" max="6147" width="3.5" style="1" customWidth="1"/>
    <col min="6148" max="6159" width="3.625" style="1" customWidth="1"/>
    <col min="6160" max="6160" width="1.5" style="1" customWidth="1"/>
    <col min="6161" max="6162" width="3.625" style="1" customWidth="1"/>
    <col min="6163" max="6163" width="2.75" style="1" customWidth="1"/>
    <col min="6164" max="6169" width="3.625" style="1" customWidth="1"/>
    <col min="6170" max="6170" width="9.5" style="1" customWidth="1"/>
    <col min="6171" max="6174" width="3.625" style="1" customWidth="1"/>
    <col min="6175" max="6175" width="6.625" style="1" customWidth="1"/>
    <col min="6176" max="6400" width="4" style="1"/>
    <col min="6401" max="6401" width="2.875" style="1" customWidth="1"/>
    <col min="6402" max="6402" width="2.375" style="1" customWidth="1"/>
    <col min="6403" max="6403" width="3.5" style="1" customWidth="1"/>
    <col min="6404" max="6415" width="3.625" style="1" customWidth="1"/>
    <col min="6416" max="6416" width="1.5" style="1" customWidth="1"/>
    <col min="6417" max="6418" width="3.625" style="1" customWidth="1"/>
    <col min="6419" max="6419" width="2.75" style="1" customWidth="1"/>
    <col min="6420" max="6425" width="3.625" style="1" customWidth="1"/>
    <col min="6426" max="6426" width="9.5" style="1" customWidth="1"/>
    <col min="6427" max="6430" width="3.625" style="1" customWidth="1"/>
    <col min="6431" max="6431" width="6.625" style="1" customWidth="1"/>
    <col min="6432" max="6656" width="4" style="1"/>
    <col min="6657" max="6657" width="2.875" style="1" customWidth="1"/>
    <col min="6658" max="6658" width="2.375" style="1" customWidth="1"/>
    <col min="6659" max="6659" width="3.5" style="1" customWidth="1"/>
    <col min="6660" max="6671" width="3.625" style="1" customWidth="1"/>
    <col min="6672" max="6672" width="1.5" style="1" customWidth="1"/>
    <col min="6673" max="6674" width="3.625" style="1" customWidth="1"/>
    <col min="6675" max="6675" width="2.75" style="1" customWidth="1"/>
    <col min="6676" max="6681" width="3.625" style="1" customWidth="1"/>
    <col min="6682" max="6682" width="9.5" style="1" customWidth="1"/>
    <col min="6683" max="6686" width="3.625" style="1" customWidth="1"/>
    <col min="6687" max="6687" width="6.625" style="1" customWidth="1"/>
    <col min="6688" max="6912" width="4" style="1"/>
    <col min="6913" max="6913" width="2.875" style="1" customWidth="1"/>
    <col min="6914" max="6914" width="2.375" style="1" customWidth="1"/>
    <col min="6915" max="6915" width="3.5" style="1" customWidth="1"/>
    <col min="6916" max="6927" width="3.625" style="1" customWidth="1"/>
    <col min="6928" max="6928" width="1.5" style="1" customWidth="1"/>
    <col min="6929" max="6930" width="3.625" style="1" customWidth="1"/>
    <col min="6931" max="6931" width="2.75" style="1" customWidth="1"/>
    <col min="6932" max="6937" width="3.625" style="1" customWidth="1"/>
    <col min="6938" max="6938" width="9.5" style="1" customWidth="1"/>
    <col min="6939" max="6942" width="3.625" style="1" customWidth="1"/>
    <col min="6943" max="6943" width="6.625" style="1" customWidth="1"/>
    <col min="6944" max="7168" width="4" style="1"/>
    <col min="7169" max="7169" width="2.875" style="1" customWidth="1"/>
    <col min="7170" max="7170" width="2.375" style="1" customWidth="1"/>
    <col min="7171" max="7171" width="3.5" style="1" customWidth="1"/>
    <col min="7172" max="7183" width="3.625" style="1" customWidth="1"/>
    <col min="7184" max="7184" width="1.5" style="1" customWidth="1"/>
    <col min="7185" max="7186" width="3.625" style="1" customWidth="1"/>
    <col min="7187" max="7187" width="2.75" style="1" customWidth="1"/>
    <col min="7188" max="7193" width="3.625" style="1" customWidth="1"/>
    <col min="7194" max="7194" width="9.5" style="1" customWidth="1"/>
    <col min="7195" max="7198" width="3.625" style="1" customWidth="1"/>
    <col min="7199" max="7199" width="6.625" style="1" customWidth="1"/>
    <col min="7200" max="7424" width="4" style="1"/>
    <col min="7425" max="7425" width="2.875" style="1" customWidth="1"/>
    <col min="7426" max="7426" width="2.375" style="1" customWidth="1"/>
    <col min="7427" max="7427" width="3.5" style="1" customWidth="1"/>
    <col min="7428" max="7439" width="3.625" style="1" customWidth="1"/>
    <col min="7440" max="7440" width="1.5" style="1" customWidth="1"/>
    <col min="7441" max="7442" width="3.625" style="1" customWidth="1"/>
    <col min="7443" max="7443" width="2.75" style="1" customWidth="1"/>
    <col min="7444" max="7449" width="3.625" style="1" customWidth="1"/>
    <col min="7450" max="7450" width="9.5" style="1" customWidth="1"/>
    <col min="7451" max="7454" width="3.625" style="1" customWidth="1"/>
    <col min="7455" max="7455" width="6.625" style="1" customWidth="1"/>
    <col min="7456" max="7680" width="4" style="1"/>
    <col min="7681" max="7681" width="2.875" style="1" customWidth="1"/>
    <col min="7682" max="7682" width="2.375" style="1" customWidth="1"/>
    <col min="7683" max="7683" width="3.5" style="1" customWidth="1"/>
    <col min="7684" max="7695" width="3.625" style="1" customWidth="1"/>
    <col min="7696" max="7696" width="1.5" style="1" customWidth="1"/>
    <col min="7697" max="7698" width="3.625" style="1" customWidth="1"/>
    <col min="7699" max="7699" width="2.75" style="1" customWidth="1"/>
    <col min="7700" max="7705" width="3.625" style="1" customWidth="1"/>
    <col min="7706" max="7706" width="9.5" style="1" customWidth="1"/>
    <col min="7707" max="7710" width="3.625" style="1" customWidth="1"/>
    <col min="7711" max="7711" width="6.625" style="1" customWidth="1"/>
    <col min="7712" max="7936" width="4" style="1"/>
    <col min="7937" max="7937" width="2.875" style="1" customWidth="1"/>
    <col min="7938" max="7938" width="2.375" style="1" customWidth="1"/>
    <col min="7939" max="7939" width="3.5" style="1" customWidth="1"/>
    <col min="7940" max="7951" width="3.625" style="1" customWidth="1"/>
    <col min="7952" max="7952" width="1.5" style="1" customWidth="1"/>
    <col min="7953" max="7954" width="3.625" style="1" customWidth="1"/>
    <col min="7955" max="7955" width="2.75" style="1" customWidth="1"/>
    <col min="7956" max="7961" width="3.625" style="1" customWidth="1"/>
    <col min="7962" max="7962" width="9.5" style="1" customWidth="1"/>
    <col min="7963" max="7966" width="3.625" style="1" customWidth="1"/>
    <col min="7967" max="7967" width="6.625" style="1" customWidth="1"/>
    <col min="7968" max="8192" width="4" style="1"/>
    <col min="8193" max="8193" width="2.875" style="1" customWidth="1"/>
    <col min="8194" max="8194" width="2.375" style="1" customWidth="1"/>
    <col min="8195" max="8195" width="3.5" style="1" customWidth="1"/>
    <col min="8196" max="8207" width="3.625" style="1" customWidth="1"/>
    <col min="8208" max="8208" width="1.5" style="1" customWidth="1"/>
    <col min="8209" max="8210" width="3.625" style="1" customWidth="1"/>
    <col min="8211" max="8211" width="2.75" style="1" customWidth="1"/>
    <col min="8212" max="8217" width="3.625" style="1" customWidth="1"/>
    <col min="8218" max="8218" width="9.5" style="1" customWidth="1"/>
    <col min="8219" max="8222" width="3.625" style="1" customWidth="1"/>
    <col min="8223" max="8223" width="6.625" style="1" customWidth="1"/>
    <col min="8224" max="8448" width="4" style="1"/>
    <col min="8449" max="8449" width="2.875" style="1" customWidth="1"/>
    <col min="8450" max="8450" width="2.375" style="1" customWidth="1"/>
    <col min="8451" max="8451" width="3.5" style="1" customWidth="1"/>
    <col min="8452" max="8463" width="3.625" style="1" customWidth="1"/>
    <col min="8464" max="8464" width="1.5" style="1" customWidth="1"/>
    <col min="8465" max="8466" width="3.625" style="1" customWidth="1"/>
    <col min="8467" max="8467" width="2.75" style="1" customWidth="1"/>
    <col min="8468" max="8473" width="3.625" style="1" customWidth="1"/>
    <col min="8474" max="8474" width="9.5" style="1" customWidth="1"/>
    <col min="8475" max="8478" width="3.625" style="1" customWidth="1"/>
    <col min="8479" max="8479" width="6.625" style="1" customWidth="1"/>
    <col min="8480" max="8704" width="4" style="1"/>
    <col min="8705" max="8705" width="2.875" style="1" customWidth="1"/>
    <col min="8706" max="8706" width="2.375" style="1" customWidth="1"/>
    <col min="8707" max="8707" width="3.5" style="1" customWidth="1"/>
    <col min="8708" max="8719" width="3.625" style="1" customWidth="1"/>
    <col min="8720" max="8720" width="1.5" style="1" customWidth="1"/>
    <col min="8721" max="8722" width="3.625" style="1" customWidth="1"/>
    <col min="8723" max="8723" width="2.75" style="1" customWidth="1"/>
    <col min="8724" max="8729" width="3.625" style="1" customWidth="1"/>
    <col min="8730" max="8730" width="9.5" style="1" customWidth="1"/>
    <col min="8731" max="8734" width="3.625" style="1" customWidth="1"/>
    <col min="8735" max="8735" width="6.625" style="1" customWidth="1"/>
    <col min="8736" max="8960" width="4" style="1"/>
    <col min="8961" max="8961" width="2.875" style="1" customWidth="1"/>
    <col min="8962" max="8962" width="2.375" style="1" customWidth="1"/>
    <col min="8963" max="8963" width="3.5" style="1" customWidth="1"/>
    <col min="8964" max="8975" width="3.625" style="1" customWidth="1"/>
    <col min="8976" max="8976" width="1.5" style="1" customWidth="1"/>
    <col min="8977" max="8978" width="3.625" style="1" customWidth="1"/>
    <col min="8979" max="8979" width="2.75" style="1" customWidth="1"/>
    <col min="8980" max="8985" width="3.625" style="1" customWidth="1"/>
    <col min="8986" max="8986" width="9.5" style="1" customWidth="1"/>
    <col min="8987" max="8990" width="3.625" style="1" customWidth="1"/>
    <col min="8991" max="8991" width="6.625" style="1" customWidth="1"/>
    <col min="8992" max="9216" width="4" style="1"/>
    <col min="9217" max="9217" width="2.875" style="1" customWidth="1"/>
    <col min="9218" max="9218" width="2.375" style="1" customWidth="1"/>
    <col min="9219" max="9219" width="3.5" style="1" customWidth="1"/>
    <col min="9220" max="9231" width="3.625" style="1" customWidth="1"/>
    <col min="9232" max="9232" width="1.5" style="1" customWidth="1"/>
    <col min="9233" max="9234" width="3.625" style="1" customWidth="1"/>
    <col min="9235" max="9235" width="2.75" style="1" customWidth="1"/>
    <col min="9236" max="9241" width="3.625" style="1" customWidth="1"/>
    <col min="9242" max="9242" width="9.5" style="1" customWidth="1"/>
    <col min="9243" max="9246" width="3.625" style="1" customWidth="1"/>
    <col min="9247" max="9247" width="6.625" style="1" customWidth="1"/>
    <col min="9248" max="9472" width="4" style="1"/>
    <col min="9473" max="9473" width="2.875" style="1" customWidth="1"/>
    <col min="9474" max="9474" width="2.375" style="1" customWidth="1"/>
    <col min="9475" max="9475" width="3.5" style="1" customWidth="1"/>
    <col min="9476" max="9487" width="3.625" style="1" customWidth="1"/>
    <col min="9488" max="9488" width="1.5" style="1" customWidth="1"/>
    <col min="9489" max="9490" width="3.625" style="1" customWidth="1"/>
    <col min="9491" max="9491" width="2.75" style="1" customWidth="1"/>
    <col min="9492" max="9497" width="3.625" style="1" customWidth="1"/>
    <col min="9498" max="9498" width="9.5" style="1" customWidth="1"/>
    <col min="9499" max="9502" width="3.625" style="1" customWidth="1"/>
    <col min="9503" max="9503" width="6.625" style="1" customWidth="1"/>
    <col min="9504" max="9728" width="4" style="1"/>
    <col min="9729" max="9729" width="2.875" style="1" customWidth="1"/>
    <col min="9730" max="9730" width="2.375" style="1" customWidth="1"/>
    <col min="9731" max="9731" width="3.5" style="1" customWidth="1"/>
    <col min="9732" max="9743" width="3.625" style="1" customWidth="1"/>
    <col min="9744" max="9744" width="1.5" style="1" customWidth="1"/>
    <col min="9745" max="9746" width="3.625" style="1" customWidth="1"/>
    <col min="9747" max="9747" width="2.75" style="1" customWidth="1"/>
    <col min="9748" max="9753" width="3.625" style="1" customWidth="1"/>
    <col min="9754" max="9754" width="9.5" style="1" customWidth="1"/>
    <col min="9755" max="9758" width="3.625" style="1" customWidth="1"/>
    <col min="9759" max="9759" width="6.625" style="1" customWidth="1"/>
    <col min="9760" max="9984" width="4" style="1"/>
    <col min="9985" max="9985" width="2.875" style="1" customWidth="1"/>
    <col min="9986" max="9986" width="2.375" style="1" customWidth="1"/>
    <col min="9987" max="9987" width="3.5" style="1" customWidth="1"/>
    <col min="9988" max="9999" width="3.625" style="1" customWidth="1"/>
    <col min="10000" max="10000" width="1.5" style="1" customWidth="1"/>
    <col min="10001" max="10002" width="3.625" style="1" customWidth="1"/>
    <col min="10003" max="10003" width="2.75" style="1" customWidth="1"/>
    <col min="10004" max="10009" width="3.625" style="1" customWidth="1"/>
    <col min="10010" max="10010" width="9.5" style="1" customWidth="1"/>
    <col min="10011" max="10014" width="3.625" style="1" customWidth="1"/>
    <col min="10015" max="10015" width="6.625" style="1" customWidth="1"/>
    <col min="10016" max="10240" width="4" style="1"/>
    <col min="10241" max="10241" width="2.875" style="1" customWidth="1"/>
    <col min="10242" max="10242" width="2.375" style="1" customWidth="1"/>
    <col min="10243" max="10243" width="3.5" style="1" customWidth="1"/>
    <col min="10244" max="10255" width="3.625" style="1" customWidth="1"/>
    <col min="10256" max="10256" width="1.5" style="1" customWidth="1"/>
    <col min="10257" max="10258" width="3.625" style="1" customWidth="1"/>
    <col min="10259" max="10259" width="2.75" style="1" customWidth="1"/>
    <col min="10260" max="10265" width="3.625" style="1" customWidth="1"/>
    <col min="10266" max="10266" width="9.5" style="1" customWidth="1"/>
    <col min="10267" max="10270" width="3.625" style="1" customWidth="1"/>
    <col min="10271" max="10271" width="6.625" style="1" customWidth="1"/>
    <col min="10272" max="10496" width="4" style="1"/>
    <col min="10497" max="10497" width="2.875" style="1" customWidth="1"/>
    <col min="10498" max="10498" width="2.375" style="1" customWidth="1"/>
    <col min="10499" max="10499" width="3.5" style="1" customWidth="1"/>
    <col min="10500" max="10511" width="3.625" style="1" customWidth="1"/>
    <col min="10512" max="10512" width="1.5" style="1" customWidth="1"/>
    <col min="10513" max="10514" width="3.625" style="1" customWidth="1"/>
    <col min="10515" max="10515" width="2.75" style="1" customWidth="1"/>
    <col min="10516" max="10521" width="3.625" style="1" customWidth="1"/>
    <col min="10522" max="10522" width="9.5" style="1" customWidth="1"/>
    <col min="10523" max="10526" width="3.625" style="1" customWidth="1"/>
    <col min="10527" max="10527" width="6.625" style="1" customWidth="1"/>
    <col min="10528" max="10752" width="4" style="1"/>
    <col min="10753" max="10753" width="2.875" style="1" customWidth="1"/>
    <col min="10754" max="10754" width="2.375" style="1" customWidth="1"/>
    <col min="10755" max="10755" width="3.5" style="1" customWidth="1"/>
    <col min="10756" max="10767" width="3.625" style="1" customWidth="1"/>
    <col min="10768" max="10768" width="1.5" style="1" customWidth="1"/>
    <col min="10769" max="10770" width="3.625" style="1" customWidth="1"/>
    <col min="10771" max="10771" width="2.75" style="1" customWidth="1"/>
    <col min="10772" max="10777" width="3.625" style="1" customWidth="1"/>
    <col min="10778" max="10778" width="9.5" style="1" customWidth="1"/>
    <col min="10779" max="10782" width="3.625" style="1" customWidth="1"/>
    <col min="10783" max="10783" width="6.625" style="1" customWidth="1"/>
    <col min="10784" max="11008" width="4" style="1"/>
    <col min="11009" max="11009" width="2.875" style="1" customWidth="1"/>
    <col min="11010" max="11010" width="2.375" style="1" customWidth="1"/>
    <col min="11011" max="11011" width="3.5" style="1" customWidth="1"/>
    <col min="11012" max="11023" width="3.625" style="1" customWidth="1"/>
    <col min="11024" max="11024" width="1.5" style="1" customWidth="1"/>
    <col min="11025" max="11026" width="3.625" style="1" customWidth="1"/>
    <col min="11027" max="11027" width="2.75" style="1" customWidth="1"/>
    <col min="11028" max="11033" width="3.625" style="1" customWidth="1"/>
    <col min="11034" max="11034" width="9.5" style="1" customWidth="1"/>
    <col min="11035" max="11038" width="3.625" style="1" customWidth="1"/>
    <col min="11039" max="11039" width="6.625" style="1" customWidth="1"/>
    <col min="11040" max="11264" width="4" style="1"/>
    <col min="11265" max="11265" width="2.875" style="1" customWidth="1"/>
    <col min="11266" max="11266" width="2.375" style="1" customWidth="1"/>
    <col min="11267" max="11267" width="3.5" style="1" customWidth="1"/>
    <col min="11268" max="11279" width="3.625" style="1" customWidth="1"/>
    <col min="11280" max="11280" width="1.5" style="1" customWidth="1"/>
    <col min="11281" max="11282" width="3.625" style="1" customWidth="1"/>
    <col min="11283" max="11283" width="2.75" style="1" customWidth="1"/>
    <col min="11284" max="11289" width="3.625" style="1" customWidth="1"/>
    <col min="11290" max="11290" width="9.5" style="1" customWidth="1"/>
    <col min="11291" max="11294" width="3.625" style="1" customWidth="1"/>
    <col min="11295" max="11295" width="6.625" style="1" customWidth="1"/>
    <col min="11296" max="11520" width="4" style="1"/>
    <col min="11521" max="11521" width="2.875" style="1" customWidth="1"/>
    <col min="11522" max="11522" width="2.375" style="1" customWidth="1"/>
    <col min="11523" max="11523" width="3.5" style="1" customWidth="1"/>
    <col min="11524" max="11535" width="3.625" style="1" customWidth="1"/>
    <col min="11536" max="11536" width="1.5" style="1" customWidth="1"/>
    <col min="11537" max="11538" width="3.625" style="1" customWidth="1"/>
    <col min="11539" max="11539" width="2.75" style="1" customWidth="1"/>
    <col min="11540" max="11545" width="3.625" style="1" customWidth="1"/>
    <col min="11546" max="11546" width="9.5" style="1" customWidth="1"/>
    <col min="11547" max="11550" width="3.625" style="1" customWidth="1"/>
    <col min="11551" max="11551" width="6.625" style="1" customWidth="1"/>
    <col min="11552" max="11776" width="4" style="1"/>
    <col min="11777" max="11777" width="2.875" style="1" customWidth="1"/>
    <col min="11778" max="11778" width="2.375" style="1" customWidth="1"/>
    <col min="11779" max="11779" width="3.5" style="1" customWidth="1"/>
    <col min="11780" max="11791" width="3.625" style="1" customWidth="1"/>
    <col min="11792" max="11792" width="1.5" style="1" customWidth="1"/>
    <col min="11793" max="11794" width="3.625" style="1" customWidth="1"/>
    <col min="11795" max="11795" width="2.75" style="1" customWidth="1"/>
    <col min="11796" max="11801" width="3.625" style="1" customWidth="1"/>
    <col min="11802" max="11802" width="9.5" style="1" customWidth="1"/>
    <col min="11803" max="11806" width="3.625" style="1" customWidth="1"/>
    <col min="11807" max="11807" width="6.625" style="1" customWidth="1"/>
    <col min="11808" max="12032" width="4" style="1"/>
    <col min="12033" max="12033" width="2.875" style="1" customWidth="1"/>
    <col min="12034" max="12034" width="2.375" style="1" customWidth="1"/>
    <col min="12035" max="12035" width="3.5" style="1" customWidth="1"/>
    <col min="12036" max="12047" width="3.625" style="1" customWidth="1"/>
    <col min="12048" max="12048" width="1.5" style="1" customWidth="1"/>
    <col min="12049" max="12050" width="3.625" style="1" customWidth="1"/>
    <col min="12051" max="12051" width="2.75" style="1" customWidth="1"/>
    <col min="12052" max="12057" width="3.625" style="1" customWidth="1"/>
    <col min="12058" max="12058" width="9.5" style="1" customWidth="1"/>
    <col min="12059" max="12062" width="3.625" style="1" customWidth="1"/>
    <col min="12063" max="12063" width="6.625" style="1" customWidth="1"/>
    <col min="12064" max="12288" width="4" style="1"/>
    <col min="12289" max="12289" width="2.875" style="1" customWidth="1"/>
    <col min="12290" max="12290" width="2.375" style="1" customWidth="1"/>
    <col min="12291" max="12291" width="3.5" style="1" customWidth="1"/>
    <col min="12292" max="12303" width="3.625" style="1" customWidth="1"/>
    <col min="12304" max="12304" width="1.5" style="1" customWidth="1"/>
    <col min="12305" max="12306" width="3.625" style="1" customWidth="1"/>
    <col min="12307" max="12307" width="2.75" style="1" customWidth="1"/>
    <col min="12308" max="12313" width="3.625" style="1" customWidth="1"/>
    <col min="12314" max="12314" width="9.5" style="1" customWidth="1"/>
    <col min="12315" max="12318" width="3.625" style="1" customWidth="1"/>
    <col min="12319" max="12319" width="6.625" style="1" customWidth="1"/>
    <col min="12320" max="12544" width="4" style="1"/>
    <col min="12545" max="12545" width="2.875" style="1" customWidth="1"/>
    <col min="12546" max="12546" width="2.375" style="1" customWidth="1"/>
    <col min="12547" max="12547" width="3.5" style="1" customWidth="1"/>
    <col min="12548" max="12559" width="3.625" style="1" customWidth="1"/>
    <col min="12560" max="12560" width="1.5" style="1" customWidth="1"/>
    <col min="12561" max="12562" width="3.625" style="1" customWidth="1"/>
    <col min="12563" max="12563" width="2.75" style="1" customWidth="1"/>
    <col min="12564" max="12569" width="3.625" style="1" customWidth="1"/>
    <col min="12570" max="12570" width="9.5" style="1" customWidth="1"/>
    <col min="12571" max="12574" width="3.625" style="1" customWidth="1"/>
    <col min="12575" max="12575" width="6.625" style="1" customWidth="1"/>
    <col min="12576" max="12800" width="4" style="1"/>
    <col min="12801" max="12801" width="2.875" style="1" customWidth="1"/>
    <col min="12802" max="12802" width="2.375" style="1" customWidth="1"/>
    <col min="12803" max="12803" width="3.5" style="1" customWidth="1"/>
    <col min="12804" max="12815" width="3.625" style="1" customWidth="1"/>
    <col min="12816" max="12816" width="1.5" style="1" customWidth="1"/>
    <col min="12817" max="12818" width="3.625" style="1" customWidth="1"/>
    <col min="12819" max="12819" width="2.75" style="1" customWidth="1"/>
    <col min="12820" max="12825" width="3.625" style="1" customWidth="1"/>
    <col min="12826" max="12826" width="9.5" style="1" customWidth="1"/>
    <col min="12827" max="12830" width="3.625" style="1" customWidth="1"/>
    <col min="12831" max="12831" width="6.625" style="1" customWidth="1"/>
    <col min="12832" max="13056" width="4" style="1"/>
    <col min="13057" max="13057" width="2.875" style="1" customWidth="1"/>
    <col min="13058" max="13058" width="2.375" style="1" customWidth="1"/>
    <col min="13059" max="13059" width="3.5" style="1" customWidth="1"/>
    <col min="13060" max="13071" width="3.625" style="1" customWidth="1"/>
    <col min="13072" max="13072" width="1.5" style="1" customWidth="1"/>
    <col min="13073" max="13074" width="3.625" style="1" customWidth="1"/>
    <col min="13075" max="13075" width="2.75" style="1" customWidth="1"/>
    <col min="13076" max="13081" width="3.625" style="1" customWidth="1"/>
    <col min="13082" max="13082" width="9.5" style="1" customWidth="1"/>
    <col min="13083" max="13086" width="3.625" style="1" customWidth="1"/>
    <col min="13087" max="13087" width="6.625" style="1" customWidth="1"/>
    <col min="13088" max="13312" width="4" style="1"/>
    <col min="13313" max="13313" width="2.875" style="1" customWidth="1"/>
    <col min="13314" max="13314" width="2.375" style="1" customWidth="1"/>
    <col min="13315" max="13315" width="3.5" style="1" customWidth="1"/>
    <col min="13316" max="13327" width="3.625" style="1" customWidth="1"/>
    <col min="13328" max="13328" width="1.5" style="1" customWidth="1"/>
    <col min="13329" max="13330" width="3.625" style="1" customWidth="1"/>
    <col min="13331" max="13331" width="2.75" style="1" customWidth="1"/>
    <col min="13332" max="13337" width="3.625" style="1" customWidth="1"/>
    <col min="13338" max="13338" width="9.5" style="1" customWidth="1"/>
    <col min="13339" max="13342" width="3.625" style="1" customWidth="1"/>
    <col min="13343" max="13343" width="6.625" style="1" customWidth="1"/>
    <col min="13344" max="13568" width="4" style="1"/>
    <col min="13569" max="13569" width="2.875" style="1" customWidth="1"/>
    <col min="13570" max="13570" width="2.375" style="1" customWidth="1"/>
    <col min="13571" max="13571" width="3.5" style="1" customWidth="1"/>
    <col min="13572" max="13583" width="3.625" style="1" customWidth="1"/>
    <col min="13584" max="13584" width="1.5" style="1" customWidth="1"/>
    <col min="13585" max="13586" width="3.625" style="1" customWidth="1"/>
    <col min="13587" max="13587" width="2.75" style="1" customWidth="1"/>
    <col min="13588" max="13593" width="3.625" style="1" customWidth="1"/>
    <col min="13594" max="13594" width="9.5" style="1" customWidth="1"/>
    <col min="13595" max="13598" width="3.625" style="1" customWidth="1"/>
    <col min="13599" max="13599" width="6.625" style="1" customWidth="1"/>
    <col min="13600" max="13824" width="4" style="1"/>
    <col min="13825" max="13825" width="2.875" style="1" customWidth="1"/>
    <col min="13826" max="13826" width="2.375" style="1" customWidth="1"/>
    <col min="13827" max="13827" width="3.5" style="1" customWidth="1"/>
    <col min="13828" max="13839" width="3.625" style="1" customWidth="1"/>
    <col min="13840" max="13840" width="1.5" style="1" customWidth="1"/>
    <col min="13841" max="13842" width="3.625" style="1" customWidth="1"/>
    <col min="13843" max="13843" width="2.75" style="1" customWidth="1"/>
    <col min="13844" max="13849" width="3.625" style="1" customWidth="1"/>
    <col min="13850" max="13850" width="9.5" style="1" customWidth="1"/>
    <col min="13851" max="13854" width="3.625" style="1" customWidth="1"/>
    <col min="13855" max="13855" width="6.625" style="1" customWidth="1"/>
    <col min="13856" max="14080" width="4" style="1"/>
    <col min="14081" max="14081" width="2.875" style="1" customWidth="1"/>
    <col min="14082" max="14082" width="2.375" style="1" customWidth="1"/>
    <col min="14083" max="14083" width="3.5" style="1" customWidth="1"/>
    <col min="14084" max="14095" width="3.625" style="1" customWidth="1"/>
    <col min="14096" max="14096" width="1.5" style="1" customWidth="1"/>
    <col min="14097" max="14098" width="3.625" style="1" customWidth="1"/>
    <col min="14099" max="14099" width="2.75" style="1" customWidth="1"/>
    <col min="14100" max="14105" width="3.625" style="1" customWidth="1"/>
    <col min="14106" max="14106" width="9.5" style="1" customWidth="1"/>
    <col min="14107" max="14110" width="3.625" style="1" customWidth="1"/>
    <col min="14111" max="14111" width="6.625" style="1" customWidth="1"/>
    <col min="14112" max="14336" width="4" style="1"/>
    <col min="14337" max="14337" width="2.875" style="1" customWidth="1"/>
    <col min="14338" max="14338" width="2.375" style="1" customWidth="1"/>
    <col min="14339" max="14339" width="3.5" style="1" customWidth="1"/>
    <col min="14340" max="14351" width="3.625" style="1" customWidth="1"/>
    <col min="14352" max="14352" width="1.5" style="1" customWidth="1"/>
    <col min="14353" max="14354" width="3.625" style="1" customWidth="1"/>
    <col min="14355" max="14355" width="2.75" style="1" customWidth="1"/>
    <col min="14356" max="14361" width="3.625" style="1" customWidth="1"/>
    <col min="14362" max="14362" width="9.5" style="1" customWidth="1"/>
    <col min="14363" max="14366" width="3.625" style="1" customWidth="1"/>
    <col min="14367" max="14367" width="6.625" style="1" customWidth="1"/>
    <col min="14368" max="14592" width="4" style="1"/>
    <col min="14593" max="14593" width="2.875" style="1" customWidth="1"/>
    <col min="14594" max="14594" width="2.375" style="1" customWidth="1"/>
    <col min="14595" max="14595" width="3.5" style="1" customWidth="1"/>
    <col min="14596" max="14607" width="3.625" style="1" customWidth="1"/>
    <col min="14608" max="14608" width="1.5" style="1" customWidth="1"/>
    <col min="14609" max="14610" width="3.625" style="1" customWidth="1"/>
    <col min="14611" max="14611" width="2.75" style="1" customWidth="1"/>
    <col min="14612" max="14617" width="3.625" style="1" customWidth="1"/>
    <col min="14618" max="14618" width="9.5" style="1" customWidth="1"/>
    <col min="14619" max="14622" width="3.625" style="1" customWidth="1"/>
    <col min="14623" max="14623" width="6.625" style="1" customWidth="1"/>
    <col min="14624" max="14848" width="4" style="1"/>
    <col min="14849" max="14849" width="2.875" style="1" customWidth="1"/>
    <col min="14850" max="14850" width="2.375" style="1" customWidth="1"/>
    <col min="14851" max="14851" width="3.5" style="1" customWidth="1"/>
    <col min="14852" max="14863" width="3.625" style="1" customWidth="1"/>
    <col min="14864" max="14864" width="1.5" style="1" customWidth="1"/>
    <col min="14865" max="14866" width="3.625" style="1" customWidth="1"/>
    <col min="14867" max="14867" width="2.75" style="1" customWidth="1"/>
    <col min="14868" max="14873" width="3.625" style="1" customWidth="1"/>
    <col min="14874" max="14874" width="9.5" style="1" customWidth="1"/>
    <col min="14875" max="14878" width="3.625" style="1" customWidth="1"/>
    <col min="14879" max="14879" width="6.625" style="1" customWidth="1"/>
    <col min="14880" max="15104" width="4" style="1"/>
    <col min="15105" max="15105" width="2.875" style="1" customWidth="1"/>
    <col min="15106" max="15106" width="2.375" style="1" customWidth="1"/>
    <col min="15107" max="15107" width="3.5" style="1" customWidth="1"/>
    <col min="15108" max="15119" width="3.625" style="1" customWidth="1"/>
    <col min="15120" max="15120" width="1.5" style="1" customWidth="1"/>
    <col min="15121" max="15122" width="3.625" style="1" customWidth="1"/>
    <col min="15123" max="15123" width="2.75" style="1" customWidth="1"/>
    <col min="15124" max="15129" width="3.625" style="1" customWidth="1"/>
    <col min="15130" max="15130" width="9.5" style="1" customWidth="1"/>
    <col min="15131" max="15134" width="3.625" style="1" customWidth="1"/>
    <col min="15135" max="15135" width="6.625" style="1" customWidth="1"/>
    <col min="15136" max="15360" width="4" style="1"/>
    <col min="15361" max="15361" width="2.875" style="1" customWidth="1"/>
    <col min="15362" max="15362" width="2.375" style="1" customWidth="1"/>
    <col min="15363" max="15363" width="3.5" style="1" customWidth="1"/>
    <col min="15364" max="15375" width="3.625" style="1" customWidth="1"/>
    <col min="15376" max="15376" width="1.5" style="1" customWidth="1"/>
    <col min="15377" max="15378" width="3.625" style="1" customWidth="1"/>
    <col min="15379" max="15379" width="2.75" style="1" customWidth="1"/>
    <col min="15380" max="15385" width="3.625" style="1" customWidth="1"/>
    <col min="15386" max="15386" width="9.5" style="1" customWidth="1"/>
    <col min="15387" max="15390" width="3.625" style="1" customWidth="1"/>
    <col min="15391" max="15391" width="6.625" style="1" customWidth="1"/>
    <col min="15392" max="15616" width="4" style="1"/>
    <col min="15617" max="15617" width="2.875" style="1" customWidth="1"/>
    <col min="15618" max="15618" width="2.375" style="1" customWidth="1"/>
    <col min="15619" max="15619" width="3.5" style="1" customWidth="1"/>
    <col min="15620" max="15631" width="3.625" style="1" customWidth="1"/>
    <col min="15632" max="15632" width="1.5" style="1" customWidth="1"/>
    <col min="15633" max="15634" width="3.625" style="1" customWidth="1"/>
    <col min="15635" max="15635" width="2.75" style="1" customWidth="1"/>
    <col min="15636" max="15641" width="3.625" style="1" customWidth="1"/>
    <col min="15642" max="15642" width="9.5" style="1" customWidth="1"/>
    <col min="15643" max="15646" width="3.625" style="1" customWidth="1"/>
    <col min="15647" max="15647" width="6.625" style="1" customWidth="1"/>
    <col min="15648" max="15872" width="4" style="1"/>
    <col min="15873" max="15873" width="2.875" style="1" customWidth="1"/>
    <col min="15874" max="15874" width="2.375" style="1" customWidth="1"/>
    <col min="15875" max="15875" width="3.5" style="1" customWidth="1"/>
    <col min="15876" max="15887" width="3.625" style="1" customWidth="1"/>
    <col min="15888" max="15888" width="1.5" style="1" customWidth="1"/>
    <col min="15889" max="15890" width="3.625" style="1" customWidth="1"/>
    <col min="15891" max="15891" width="2.75" style="1" customWidth="1"/>
    <col min="15892" max="15897" width="3.625" style="1" customWidth="1"/>
    <col min="15898" max="15898" width="9.5" style="1" customWidth="1"/>
    <col min="15899" max="15902" width="3.625" style="1" customWidth="1"/>
    <col min="15903" max="15903" width="6.625" style="1" customWidth="1"/>
    <col min="15904" max="16128" width="4" style="1"/>
    <col min="16129" max="16129" width="2.875" style="1" customWidth="1"/>
    <col min="16130" max="16130" width="2.375" style="1" customWidth="1"/>
    <col min="16131" max="16131" width="3.5" style="1" customWidth="1"/>
    <col min="16132" max="16143" width="3.625" style="1" customWidth="1"/>
    <col min="16144" max="16144" width="1.5" style="1" customWidth="1"/>
    <col min="16145" max="16146" width="3.625" style="1" customWidth="1"/>
    <col min="16147" max="16147" width="2.75" style="1" customWidth="1"/>
    <col min="16148" max="16153" width="3.625" style="1" customWidth="1"/>
    <col min="16154" max="16154" width="9.5" style="1" customWidth="1"/>
    <col min="16155" max="16158" width="3.625" style="1" customWidth="1"/>
    <col min="16159" max="16159" width="6.625" style="1" customWidth="1"/>
    <col min="16160" max="16384" width="4" style="1"/>
  </cols>
  <sheetData>
    <row r="1" spans="2:36" ht="14.25" thickBot="1" x14ac:dyDescent="0.2">
      <c r="AI1" s="1"/>
    </row>
    <row r="2" spans="2:36" ht="14.25" thickTop="1" x14ac:dyDescent="0.15">
      <c r="B2" s="1" t="s">
        <v>1001</v>
      </c>
      <c r="AI2" s="917" t="s">
        <v>755</v>
      </c>
      <c r="AJ2" s="918"/>
    </row>
    <row r="3" spans="2:36" ht="14.25" thickBot="1" x14ac:dyDescent="0.2">
      <c r="U3" s="2"/>
      <c r="X3" s="45" t="s">
        <v>658</v>
      </c>
      <c r="Y3" s="795"/>
      <c r="Z3" s="795"/>
      <c r="AA3" s="45" t="s">
        <v>36</v>
      </c>
      <c r="AB3" s="12"/>
      <c r="AC3" s="45" t="s">
        <v>892</v>
      </c>
      <c r="AD3" s="12"/>
      <c r="AE3" s="45" t="s">
        <v>660</v>
      </c>
      <c r="AI3" s="919"/>
      <c r="AJ3" s="920"/>
    </row>
    <row r="4" spans="2:36" ht="14.25" thickTop="1" x14ac:dyDescent="0.15">
      <c r="T4" s="425"/>
      <c r="U4" s="425"/>
      <c r="V4" s="425"/>
      <c r="AI4" s="485"/>
    </row>
    <row r="5" spans="2:36" x14ac:dyDescent="0.15">
      <c r="B5" s="795" t="s">
        <v>1002</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I5" s="485"/>
    </row>
    <row r="6" spans="2:36" x14ac:dyDescent="0.15">
      <c r="AI6" s="485"/>
    </row>
    <row r="7" spans="2:36" ht="23.25" customHeight="1" x14ac:dyDescent="0.15">
      <c r="B7" s="634" t="s">
        <v>535</v>
      </c>
      <c r="C7" s="634"/>
      <c r="D7" s="634"/>
      <c r="E7" s="634"/>
      <c r="F7" s="792"/>
      <c r="G7" s="793"/>
      <c r="H7" s="793"/>
      <c r="I7" s="793"/>
      <c r="J7" s="793"/>
      <c r="K7" s="793"/>
      <c r="L7" s="793"/>
      <c r="M7" s="793"/>
      <c r="N7" s="793"/>
      <c r="O7" s="793"/>
      <c r="P7" s="793"/>
      <c r="Q7" s="793"/>
      <c r="R7" s="793"/>
      <c r="S7" s="793"/>
      <c r="T7" s="793"/>
      <c r="U7" s="793"/>
      <c r="V7" s="793"/>
      <c r="W7" s="793"/>
      <c r="X7" s="793"/>
      <c r="Y7" s="793"/>
      <c r="Z7" s="793"/>
      <c r="AA7" s="793"/>
      <c r="AB7" s="793"/>
      <c r="AC7" s="793"/>
      <c r="AD7" s="793"/>
      <c r="AE7" s="794"/>
      <c r="AI7" s="485"/>
    </row>
    <row r="8" spans="2:36" ht="23.25" customHeight="1" x14ac:dyDescent="0.15">
      <c r="B8" s="634" t="s">
        <v>928</v>
      </c>
      <c r="C8" s="634"/>
      <c r="D8" s="634"/>
      <c r="E8" s="634"/>
      <c r="F8" s="94" t="s">
        <v>782</v>
      </c>
      <c r="G8" s="299" t="s">
        <v>929</v>
      </c>
      <c r="H8" s="299"/>
      <c r="I8" s="299"/>
      <c r="J8" s="299"/>
      <c r="K8" s="95" t="s">
        <v>782</v>
      </c>
      <c r="L8" s="299" t="s">
        <v>930</v>
      </c>
      <c r="M8" s="299"/>
      <c r="N8" s="299"/>
      <c r="O8" s="299"/>
      <c r="P8" s="299"/>
      <c r="Q8" s="95" t="s">
        <v>782</v>
      </c>
      <c r="R8" s="299" t="s">
        <v>931</v>
      </c>
      <c r="S8" s="299"/>
      <c r="T8" s="299"/>
      <c r="U8" s="299"/>
      <c r="V8" s="299"/>
      <c r="W8" s="299"/>
      <c r="X8" s="299"/>
      <c r="Y8" s="299"/>
      <c r="Z8" s="299"/>
      <c r="AA8" s="299"/>
      <c r="AB8" s="299"/>
      <c r="AC8" s="299"/>
      <c r="AD8" s="10"/>
      <c r="AE8" s="11"/>
      <c r="AI8" s="485"/>
    </row>
    <row r="9" spans="2:36" ht="24.95" customHeight="1" x14ac:dyDescent="0.15">
      <c r="B9" s="1174" t="s">
        <v>932</v>
      </c>
      <c r="C9" s="1175"/>
      <c r="D9" s="1175"/>
      <c r="E9" s="1176"/>
      <c r="F9" s="12" t="s">
        <v>782</v>
      </c>
      <c r="G9" s="327" t="s">
        <v>1003</v>
      </c>
      <c r="H9" s="2"/>
      <c r="I9" s="2"/>
      <c r="J9" s="2"/>
      <c r="K9" s="2"/>
      <c r="L9" s="2"/>
      <c r="M9" s="2"/>
      <c r="N9" s="2"/>
      <c r="O9" s="2"/>
      <c r="Q9" s="7"/>
      <c r="R9" s="100" t="s">
        <v>782</v>
      </c>
      <c r="S9" s="2" t="s">
        <v>1004</v>
      </c>
      <c r="T9" s="2"/>
      <c r="U9" s="2"/>
      <c r="V9" s="2"/>
      <c r="W9" s="22"/>
      <c r="X9" s="22"/>
      <c r="Y9" s="22"/>
      <c r="Z9" s="22"/>
      <c r="AA9" s="22"/>
      <c r="AB9" s="22"/>
      <c r="AC9" s="22"/>
      <c r="AD9" s="7"/>
      <c r="AE9" s="4"/>
    </row>
    <row r="10" spans="2:36" ht="24.95" customHeight="1" x14ac:dyDescent="0.15">
      <c r="B10" s="1274"/>
      <c r="C10" s="795"/>
      <c r="D10" s="795"/>
      <c r="E10" s="1277"/>
      <c r="F10" s="12" t="s">
        <v>782</v>
      </c>
      <c r="G10" s="327" t="s">
        <v>1005</v>
      </c>
      <c r="H10" s="2"/>
      <c r="I10" s="2"/>
      <c r="J10" s="2"/>
      <c r="K10" s="2"/>
      <c r="L10" s="2"/>
      <c r="M10" s="2"/>
      <c r="N10" s="2"/>
      <c r="O10" s="2"/>
      <c r="R10" s="12" t="s">
        <v>782</v>
      </c>
      <c r="S10" s="2" t="s">
        <v>1006</v>
      </c>
      <c r="T10" s="2"/>
      <c r="U10" s="2"/>
      <c r="V10" s="2"/>
      <c r="W10" s="2"/>
      <c r="X10" s="2"/>
      <c r="Y10" s="2"/>
      <c r="Z10" s="2"/>
      <c r="AA10" s="2"/>
      <c r="AB10" s="2"/>
      <c r="AC10" s="2"/>
      <c r="AE10" s="302"/>
    </row>
    <row r="11" spans="2:36" ht="24.95" customHeight="1" x14ac:dyDescent="0.15">
      <c r="B11" s="852"/>
      <c r="C11" s="853"/>
      <c r="D11" s="853"/>
      <c r="E11" s="854"/>
      <c r="F11" s="12" t="s">
        <v>782</v>
      </c>
      <c r="G11" s="2" t="s">
        <v>1007</v>
      </c>
      <c r="H11" s="2"/>
      <c r="I11" s="2"/>
      <c r="J11" s="2"/>
      <c r="K11" s="2"/>
      <c r="L11" s="2"/>
      <c r="M11" s="2"/>
      <c r="N11" s="2"/>
      <c r="O11" s="2"/>
      <c r="R11" s="12"/>
      <c r="S11" s="2"/>
      <c r="T11" s="2"/>
      <c r="U11" s="2"/>
      <c r="V11" s="2"/>
      <c r="W11" s="2"/>
      <c r="X11" s="2"/>
      <c r="Y11" s="2"/>
      <c r="Z11" s="2"/>
      <c r="AA11" s="2"/>
      <c r="AB11" s="2"/>
      <c r="AC11" s="2"/>
      <c r="AE11" s="302"/>
    </row>
    <row r="12" spans="2:36" ht="30.75" customHeight="1" x14ac:dyDescent="0.15">
      <c r="B12" s="634" t="s">
        <v>538</v>
      </c>
      <c r="C12" s="634"/>
      <c r="D12" s="634"/>
      <c r="E12" s="634"/>
      <c r="F12" s="94" t="s">
        <v>782</v>
      </c>
      <c r="G12" s="299" t="s">
        <v>1008</v>
      </c>
      <c r="H12" s="636"/>
      <c r="I12" s="636"/>
      <c r="J12" s="636"/>
      <c r="K12" s="636"/>
      <c r="L12" s="636"/>
      <c r="M12" s="636"/>
      <c r="N12" s="636"/>
      <c r="O12" s="636"/>
      <c r="P12" s="636"/>
      <c r="Q12" s="10"/>
      <c r="R12" s="95" t="s">
        <v>782</v>
      </c>
      <c r="S12" s="299" t="s">
        <v>1009</v>
      </c>
      <c r="T12" s="636"/>
      <c r="U12" s="636"/>
      <c r="V12" s="636"/>
      <c r="W12" s="636"/>
      <c r="X12" s="636"/>
      <c r="Y12" s="636"/>
      <c r="Z12" s="636"/>
      <c r="AA12" s="636"/>
      <c r="AB12" s="636"/>
      <c r="AC12" s="636"/>
      <c r="AD12" s="10"/>
      <c r="AE12" s="11"/>
    </row>
    <row r="14" spans="2:36"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94"/>
      <c r="AB14" s="95" t="s">
        <v>897</v>
      </c>
      <c r="AC14" s="95" t="s">
        <v>898</v>
      </c>
      <c r="AD14" s="95" t="s">
        <v>899</v>
      </c>
      <c r="AE14" s="11"/>
    </row>
    <row r="15" spans="2:36" x14ac:dyDescent="0.15">
      <c r="B15" s="6" t="s">
        <v>1010</v>
      </c>
      <c r="C15" s="7"/>
      <c r="D15" s="7"/>
      <c r="E15" s="7"/>
      <c r="F15" s="7"/>
      <c r="G15" s="7"/>
      <c r="H15" s="7"/>
      <c r="I15" s="7"/>
      <c r="J15" s="7"/>
      <c r="K15" s="7"/>
      <c r="L15" s="7"/>
      <c r="M15" s="7"/>
      <c r="N15" s="7"/>
      <c r="O15" s="7"/>
      <c r="P15" s="7"/>
      <c r="Q15" s="7"/>
      <c r="R15" s="7"/>
      <c r="S15" s="7"/>
      <c r="T15" s="7"/>
      <c r="U15" s="7"/>
      <c r="V15" s="7"/>
      <c r="W15" s="7"/>
      <c r="X15" s="7"/>
      <c r="Y15" s="7"/>
      <c r="Z15" s="23"/>
      <c r="AA15" s="510"/>
      <c r="AB15" s="100"/>
      <c r="AC15" s="100"/>
      <c r="AD15" s="7"/>
      <c r="AE15" s="4"/>
    </row>
    <row r="16" spans="2:36" x14ac:dyDescent="0.15">
      <c r="B16" s="301"/>
      <c r="C16" s="637" t="s">
        <v>945</v>
      </c>
      <c r="D16" s="1" t="s">
        <v>1011</v>
      </c>
      <c r="Z16" s="612"/>
      <c r="AA16" s="305"/>
      <c r="AB16" s="12" t="s">
        <v>782</v>
      </c>
      <c r="AC16" s="12" t="s">
        <v>898</v>
      </c>
      <c r="AD16" s="12" t="s">
        <v>782</v>
      </c>
      <c r="AE16" s="302"/>
    </row>
    <row r="17" spans="2:31" x14ac:dyDescent="0.15">
      <c r="B17" s="301"/>
      <c r="D17" s="1" t="s">
        <v>947</v>
      </c>
      <c r="Z17" s="513"/>
      <c r="AA17" s="512"/>
      <c r="AB17" s="12"/>
      <c r="AC17" s="12"/>
      <c r="AE17" s="302"/>
    </row>
    <row r="18" spans="2:31" ht="6" customHeight="1" x14ac:dyDescent="0.15">
      <c r="B18" s="301"/>
      <c r="Z18" s="513"/>
      <c r="AA18" s="512"/>
      <c r="AB18" s="12"/>
      <c r="AC18" s="12"/>
      <c r="AE18" s="302"/>
    </row>
    <row r="19" spans="2:31" x14ac:dyDescent="0.15">
      <c r="B19" s="301"/>
      <c r="D19" s="610" t="s">
        <v>948</v>
      </c>
      <c r="E19" s="299"/>
      <c r="F19" s="299"/>
      <c r="G19" s="299"/>
      <c r="H19" s="299"/>
      <c r="I19" s="299"/>
      <c r="J19" s="299"/>
      <c r="K19" s="299"/>
      <c r="L19" s="299"/>
      <c r="M19" s="299"/>
      <c r="N19" s="299"/>
      <c r="O19" s="10"/>
      <c r="P19" s="10"/>
      <c r="Q19" s="10"/>
      <c r="R19" s="10"/>
      <c r="S19" s="299"/>
      <c r="T19" s="299"/>
      <c r="U19" s="792"/>
      <c r="V19" s="793"/>
      <c r="W19" s="793"/>
      <c r="X19" s="10" t="s">
        <v>949</v>
      </c>
      <c r="Y19" s="301"/>
      <c r="Z19" s="513"/>
      <c r="AA19" s="512"/>
      <c r="AB19" s="12"/>
      <c r="AC19" s="12"/>
      <c r="AE19" s="302"/>
    </row>
    <row r="20" spans="2:31" x14ac:dyDescent="0.15">
      <c r="B20" s="301"/>
      <c r="D20" s="610" t="s">
        <v>1012</v>
      </c>
      <c r="E20" s="299"/>
      <c r="F20" s="299"/>
      <c r="G20" s="299"/>
      <c r="H20" s="299"/>
      <c r="I20" s="299"/>
      <c r="J20" s="299"/>
      <c r="K20" s="299"/>
      <c r="L20" s="299"/>
      <c r="M20" s="299"/>
      <c r="N20" s="299"/>
      <c r="O20" s="10"/>
      <c r="P20" s="10"/>
      <c r="Q20" s="10"/>
      <c r="R20" s="10"/>
      <c r="S20" s="299"/>
      <c r="T20" s="299"/>
      <c r="U20" s="792"/>
      <c r="V20" s="793"/>
      <c r="W20" s="793"/>
      <c r="X20" s="10" t="s">
        <v>949</v>
      </c>
      <c r="Y20" s="301"/>
      <c r="Z20" s="302"/>
      <c r="AA20" s="512"/>
      <c r="AB20" s="12"/>
      <c r="AC20" s="12"/>
      <c r="AE20" s="302"/>
    </row>
    <row r="21" spans="2:31" x14ac:dyDescent="0.15">
      <c r="B21" s="301"/>
      <c r="D21" s="610" t="s">
        <v>951</v>
      </c>
      <c r="E21" s="299"/>
      <c r="F21" s="299"/>
      <c r="G21" s="299"/>
      <c r="H21" s="299"/>
      <c r="I21" s="299"/>
      <c r="J21" s="299"/>
      <c r="K21" s="299"/>
      <c r="L21" s="299"/>
      <c r="M21" s="299"/>
      <c r="N21" s="299"/>
      <c r="O21" s="10"/>
      <c r="P21" s="10"/>
      <c r="Q21" s="10"/>
      <c r="R21" s="10"/>
      <c r="S21" s="299"/>
      <c r="T21" s="638" t="str">
        <f>(IFERROR(ROUNDDOWN(T20/T19*100,0),""))</f>
        <v/>
      </c>
      <c r="U21" s="1293" t="str">
        <f>(IFERROR(ROUNDDOWN(U20/U19*100,0),""))</f>
        <v/>
      </c>
      <c r="V21" s="1294"/>
      <c r="W21" s="1294"/>
      <c r="X21" s="10" t="s">
        <v>63</v>
      </c>
      <c r="Y21" s="301"/>
      <c r="Z21" s="92"/>
      <c r="AA21" s="512"/>
      <c r="AB21" s="12"/>
      <c r="AC21" s="12"/>
      <c r="AE21" s="302"/>
    </row>
    <row r="22" spans="2:31" x14ac:dyDescent="0.15">
      <c r="B22" s="301"/>
      <c r="D22" s="1" t="s">
        <v>1013</v>
      </c>
      <c r="Z22" s="92"/>
      <c r="AA22" s="512"/>
      <c r="AB22" s="12"/>
      <c r="AC22" s="12"/>
      <c r="AE22" s="302"/>
    </row>
    <row r="23" spans="2:31" x14ac:dyDescent="0.15">
      <c r="B23" s="301"/>
      <c r="E23" s="1" t="s">
        <v>1014</v>
      </c>
      <c r="Z23" s="92"/>
      <c r="AA23" s="512"/>
      <c r="AB23" s="12"/>
      <c r="AC23" s="12"/>
      <c r="AE23" s="302"/>
    </row>
    <row r="24" spans="2:31" x14ac:dyDescent="0.15">
      <c r="B24" s="301"/>
      <c r="Z24" s="92"/>
      <c r="AA24" s="512"/>
      <c r="AB24" s="12"/>
      <c r="AC24" s="12"/>
      <c r="AE24" s="302"/>
    </row>
    <row r="25" spans="2:31" x14ac:dyDescent="0.15">
      <c r="B25" s="301"/>
      <c r="C25" s="637" t="s">
        <v>954</v>
      </c>
      <c r="D25" s="1" t="s">
        <v>1015</v>
      </c>
      <c r="Z25" s="612"/>
      <c r="AA25" s="512"/>
      <c r="AB25" s="12" t="s">
        <v>782</v>
      </c>
      <c r="AC25" s="12" t="s">
        <v>898</v>
      </c>
      <c r="AD25" s="12" t="s">
        <v>782</v>
      </c>
      <c r="AE25" s="302"/>
    </row>
    <row r="26" spans="2:31" x14ac:dyDescent="0.15">
      <c r="B26" s="301"/>
      <c r="C26" s="637"/>
      <c r="D26" s="1" t="s">
        <v>1016</v>
      </c>
      <c r="Z26" s="612"/>
      <c r="AA26" s="512"/>
      <c r="AB26" s="12"/>
      <c r="AC26" s="12"/>
      <c r="AD26" s="12"/>
      <c r="AE26" s="302"/>
    </row>
    <row r="27" spans="2:31" x14ac:dyDescent="0.15">
      <c r="B27" s="301"/>
      <c r="C27" s="637"/>
      <c r="D27" s="1" t="s">
        <v>1017</v>
      </c>
      <c r="Z27" s="612"/>
      <c r="AA27" s="512"/>
      <c r="AB27" s="12"/>
      <c r="AC27" s="12"/>
      <c r="AD27" s="12"/>
      <c r="AE27" s="302"/>
    </row>
    <row r="28" spans="2:31" x14ac:dyDescent="0.15">
      <c r="B28" s="301"/>
      <c r="C28" s="637"/>
      <c r="D28" s="1" t="s">
        <v>1018</v>
      </c>
      <c r="Z28" s="612"/>
      <c r="AA28" s="512"/>
      <c r="AB28" s="12"/>
      <c r="AC28" s="12"/>
      <c r="AD28" s="12"/>
      <c r="AE28" s="302"/>
    </row>
    <row r="29" spans="2:31" ht="6" customHeight="1" x14ac:dyDescent="0.15">
      <c r="B29" s="301"/>
      <c r="Z29" s="92"/>
      <c r="AA29" s="512"/>
      <c r="AB29" s="12"/>
      <c r="AC29" s="12"/>
      <c r="AE29" s="302"/>
    </row>
    <row r="30" spans="2:31" x14ac:dyDescent="0.15">
      <c r="B30" s="301"/>
      <c r="C30" s="637"/>
      <c r="D30" s="41" t="s">
        <v>1019</v>
      </c>
      <c r="E30" s="22"/>
      <c r="F30" s="22"/>
      <c r="G30" s="22"/>
      <c r="H30" s="22"/>
      <c r="I30" s="22"/>
      <c r="J30" s="22"/>
      <c r="K30" s="22"/>
      <c r="L30" s="22"/>
      <c r="M30" s="22"/>
      <c r="N30" s="22"/>
      <c r="O30" s="7"/>
      <c r="P30" s="7"/>
      <c r="Q30" s="7"/>
      <c r="R30" s="7"/>
      <c r="S30" s="7"/>
      <c r="T30" s="4"/>
      <c r="U30" s="1174"/>
      <c r="V30" s="1175"/>
      <c r="W30" s="1175"/>
      <c r="X30" s="1176" t="s">
        <v>949</v>
      </c>
      <c r="Z30" s="92"/>
      <c r="AA30" s="512"/>
      <c r="AB30" s="12"/>
      <c r="AC30" s="12"/>
      <c r="AE30" s="302"/>
    </row>
    <row r="31" spans="2:31" x14ac:dyDescent="0.15">
      <c r="B31" s="301"/>
      <c r="C31" s="637"/>
      <c r="D31" s="642" t="s">
        <v>1020</v>
      </c>
      <c r="E31" s="2"/>
      <c r="F31" s="2"/>
      <c r="G31" s="2"/>
      <c r="H31" s="2"/>
      <c r="I31" s="2"/>
      <c r="J31" s="2"/>
      <c r="K31" s="2"/>
      <c r="L31" s="2"/>
      <c r="M31" s="2"/>
      <c r="N31" s="2"/>
      <c r="T31" s="302"/>
      <c r="U31" s="1274"/>
      <c r="V31" s="795"/>
      <c r="W31" s="795"/>
      <c r="X31" s="1277"/>
      <c r="Z31" s="92"/>
      <c r="AA31" s="512"/>
      <c r="AB31" s="12"/>
      <c r="AC31" s="12"/>
      <c r="AE31" s="302"/>
    </row>
    <row r="32" spans="2:31" x14ac:dyDescent="0.15">
      <c r="B32" s="301"/>
      <c r="C32" s="637"/>
      <c r="D32" s="642" t="s">
        <v>1021</v>
      </c>
      <c r="E32" s="2"/>
      <c r="F32" s="2"/>
      <c r="G32" s="2"/>
      <c r="H32" s="2"/>
      <c r="I32" s="2"/>
      <c r="J32" s="2"/>
      <c r="K32" s="2"/>
      <c r="L32" s="2"/>
      <c r="M32" s="2"/>
      <c r="N32" s="2"/>
      <c r="T32" s="302"/>
      <c r="U32" s="1274"/>
      <c r="V32" s="795"/>
      <c r="W32" s="795"/>
      <c r="X32" s="1277"/>
      <c r="Z32" s="92"/>
      <c r="AA32" s="512"/>
      <c r="AB32" s="12"/>
      <c r="AC32" s="12"/>
      <c r="AE32" s="302"/>
    </row>
    <row r="33" spans="2:36" x14ac:dyDescent="0.15">
      <c r="B33" s="301"/>
      <c r="C33" s="637"/>
      <c r="D33" s="643" t="s">
        <v>1022</v>
      </c>
      <c r="E33" s="424"/>
      <c r="F33" s="424"/>
      <c r="G33" s="424"/>
      <c r="H33" s="424"/>
      <c r="I33" s="424"/>
      <c r="J33" s="424"/>
      <c r="K33" s="424"/>
      <c r="L33" s="424"/>
      <c r="M33" s="424"/>
      <c r="N33" s="424"/>
      <c r="O33" s="8"/>
      <c r="P33" s="8"/>
      <c r="Q33" s="8"/>
      <c r="R33" s="8"/>
      <c r="S33" s="8"/>
      <c r="T33" s="318"/>
      <c r="U33" s="852"/>
      <c r="V33" s="853"/>
      <c r="W33" s="853"/>
      <c r="X33" s="854"/>
      <c r="Z33" s="92"/>
      <c r="AA33" s="512"/>
      <c r="AB33" s="12"/>
      <c r="AC33" s="12"/>
      <c r="AE33" s="302"/>
    </row>
    <row r="34" spans="2:36" ht="4.5" customHeight="1" x14ac:dyDescent="0.15">
      <c r="B34" s="301"/>
      <c r="C34" s="637"/>
      <c r="D34" s="2"/>
      <c r="E34" s="2"/>
      <c r="F34" s="2"/>
      <c r="G34" s="2"/>
      <c r="H34" s="2"/>
      <c r="I34" s="2"/>
      <c r="J34" s="2"/>
      <c r="K34" s="2"/>
      <c r="L34" s="2"/>
      <c r="M34" s="2"/>
      <c r="N34" s="2"/>
      <c r="U34" s="12"/>
      <c r="V34" s="12"/>
      <c r="W34" s="12"/>
      <c r="Z34" s="92"/>
      <c r="AA34" s="512"/>
      <c r="AB34" s="12"/>
      <c r="AC34" s="12"/>
      <c r="AE34" s="302"/>
      <c r="AJ34" s="477"/>
    </row>
    <row r="35" spans="2:36" x14ac:dyDescent="0.15">
      <c r="B35" s="301"/>
      <c r="C35" s="637"/>
      <c r="J35" s="795"/>
      <c r="K35" s="795"/>
      <c r="L35" s="795"/>
      <c r="M35" s="795"/>
      <c r="N35" s="795"/>
      <c r="O35" s="795"/>
      <c r="P35" s="795"/>
      <c r="Q35" s="795"/>
      <c r="R35" s="795"/>
      <c r="S35" s="795"/>
      <c r="T35" s="795"/>
      <c r="U35" s="795"/>
      <c r="V35" s="795"/>
      <c r="Z35" s="513"/>
      <c r="AA35" s="512"/>
      <c r="AB35" s="12"/>
      <c r="AC35" s="12"/>
      <c r="AE35" s="302"/>
      <c r="AJ35" s="477"/>
    </row>
    <row r="36" spans="2:36" x14ac:dyDescent="0.15">
      <c r="B36" s="301"/>
      <c r="C36" s="637" t="s">
        <v>975</v>
      </c>
      <c r="D36" s="1" t="s">
        <v>1023</v>
      </c>
      <c r="Z36" s="612"/>
      <c r="AA36" s="305"/>
      <c r="AB36" s="12" t="s">
        <v>782</v>
      </c>
      <c r="AC36" s="12" t="s">
        <v>898</v>
      </c>
      <c r="AD36" s="12" t="s">
        <v>782</v>
      </c>
      <c r="AE36" s="302"/>
      <c r="AJ36" s="477"/>
    </row>
    <row r="37" spans="2:36" x14ac:dyDescent="0.15">
      <c r="B37" s="301"/>
      <c r="D37" s="1" t="s">
        <v>1024</v>
      </c>
      <c r="E37" s="2"/>
      <c r="F37" s="2"/>
      <c r="G37" s="2"/>
      <c r="H37" s="2"/>
      <c r="I37" s="2"/>
      <c r="J37" s="2"/>
      <c r="K37" s="2"/>
      <c r="L37" s="2"/>
      <c r="M37" s="2"/>
      <c r="N37" s="2"/>
      <c r="O37" s="598"/>
      <c r="P37" s="598"/>
      <c r="Q37" s="598"/>
      <c r="Z37" s="92"/>
      <c r="AA37" s="512"/>
      <c r="AB37" s="12"/>
      <c r="AC37" s="12"/>
      <c r="AE37" s="302"/>
      <c r="AJ37" s="477"/>
    </row>
    <row r="38" spans="2:36" ht="14.25" customHeight="1" x14ac:dyDescent="0.15">
      <c r="B38" s="301"/>
      <c r="C38" s="637"/>
      <c r="Z38" s="612"/>
      <c r="AA38" s="305"/>
      <c r="AB38" s="12"/>
      <c r="AC38" s="12"/>
      <c r="AD38" s="12"/>
      <c r="AE38" s="302"/>
      <c r="AJ38" s="477"/>
    </row>
    <row r="39" spans="2:36" ht="14.25" customHeight="1" x14ac:dyDescent="0.15">
      <c r="B39" s="301"/>
      <c r="C39" s="637" t="s">
        <v>1025</v>
      </c>
      <c r="D39" s="1" t="s">
        <v>1026</v>
      </c>
      <c r="Z39" s="612"/>
      <c r="AA39" s="305"/>
      <c r="AB39" s="12" t="s">
        <v>782</v>
      </c>
      <c r="AC39" s="12" t="s">
        <v>898</v>
      </c>
      <c r="AD39" s="12" t="s">
        <v>782</v>
      </c>
      <c r="AE39" s="302"/>
      <c r="AJ39" s="477"/>
    </row>
    <row r="40" spans="2:36" ht="14.25" customHeight="1" x14ac:dyDescent="0.15">
      <c r="B40" s="301"/>
      <c r="C40" s="637"/>
      <c r="D40" s="1" t="s">
        <v>1027</v>
      </c>
      <c r="Z40" s="612"/>
      <c r="AA40" s="305"/>
      <c r="AB40" s="12"/>
      <c r="AC40" s="12"/>
      <c r="AD40" s="12"/>
      <c r="AE40" s="302"/>
      <c r="AJ40" s="477"/>
    </row>
    <row r="41" spans="2:36" x14ac:dyDescent="0.15">
      <c r="B41" s="301"/>
      <c r="D41" s="1" t="s">
        <v>1028</v>
      </c>
      <c r="Z41" s="92"/>
      <c r="AA41" s="512"/>
      <c r="AB41" s="12"/>
      <c r="AC41" s="12"/>
      <c r="AE41" s="302"/>
      <c r="AJ41" s="477"/>
    </row>
    <row r="42" spans="2:36" x14ac:dyDescent="0.15">
      <c r="B42" s="301"/>
      <c r="Z42" s="513"/>
      <c r="AA42" s="512"/>
      <c r="AB42" s="12"/>
      <c r="AC42" s="12"/>
      <c r="AE42" s="302"/>
      <c r="AJ42" s="477"/>
    </row>
    <row r="43" spans="2:36" x14ac:dyDescent="0.15">
      <c r="B43" s="301" t="s">
        <v>1029</v>
      </c>
      <c r="Z43" s="92"/>
      <c r="AA43" s="512"/>
      <c r="AB43" s="12"/>
      <c r="AC43" s="12"/>
      <c r="AE43" s="302"/>
      <c r="AJ43" s="477"/>
    </row>
    <row r="44" spans="2:36" ht="17.25" customHeight="1" x14ac:dyDescent="0.15">
      <c r="B44" s="301"/>
      <c r="C44" s="637" t="s">
        <v>945</v>
      </c>
      <c r="D44" s="1" t="s">
        <v>1030</v>
      </c>
      <c r="Z44" s="612"/>
      <c r="AA44" s="305"/>
      <c r="AB44" s="12" t="s">
        <v>782</v>
      </c>
      <c r="AC44" s="12" t="s">
        <v>898</v>
      </c>
      <c r="AD44" s="12" t="s">
        <v>782</v>
      </c>
      <c r="AE44" s="302"/>
      <c r="AJ44" s="477"/>
    </row>
    <row r="45" spans="2:36" ht="18.75" customHeight="1" x14ac:dyDescent="0.15">
      <c r="B45" s="301"/>
      <c r="D45" s="1" t="s">
        <v>1031</v>
      </c>
      <c r="Z45" s="92"/>
      <c r="AA45" s="512"/>
      <c r="AB45" s="12"/>
      <c r="AC45" s="12"/>
      <c r="AE45" s="302"/>
    </row>
    <row r="46" spans="2:36" ht="7.5" customHeight="1" x14ac:dyDescent="0.15">
      <c r="B46" s="301"/>
      <c r="W46" s="21"/>
      <c r="Z46" s="302"/>
      <c r="AA46" s="512"/>
      <c r="AB46" s="12"/>
      <c r="AC46" s="12"/>
      <c r="AE46" s="302"/>
    </row>
    <row r="47" spans="2:36" x14ac:dyDescent="0.15">
      <c r="B47" s="301"/>
      <c r="E47" s="2"/>
      <c r="F47" s="2"/>
      <c r="G47" s="2"/>
      <c r="H47" s="2"/>
      <c r="I47" s="2"/>
      <c r="J47" s="2"/>
      <c r="K47" s="2"/>
      <c r="L47" s="2"/>
      <c r="M47" s="2"/>
      <c r="N47" s="2"/>
      <c r="O47" s="598"/>
      <c r="P47" s="598"/>
      <c r="Q47" s="598"/>
      <c r="Z47" s="92"/>
      <c r="AA47" s="512"/>
      <c r="AB47" s="12"/>
      <c r="AC47" s="12"/>
      <c r="AE47" s="302"/>
    </row>
    <row r="48" spans="2:36" x14ac:dyDescent="0.15">
      <c r="B48" s="301"/>
      <c r="C48" s="637" t="s">
        <v>954</v>
      </c>
      <c r="D48" s="86" t="s">
        <v>1032</v>
      </c>
      <c r="Z48" s="612"/>
      <c r="AA48" s="512"/>
      <c r="AB48" s="12" t="s">
        <v>782</v>
      </c>
      <c r="AC48" s="12" t="s">
        <v>898</v>
      </c>
      <c r="AD48" s="12" t="s">
        <v>782</v>
      </c>
      <c r="AE48" s="302"/>
    </row>
    <row r="49" spans="2:31" x14ac:dyDescent="0.15">
      <c r="B49" s="301"/>
      <c r="C49" s="637"/>
      <c r="D49" s="1" t="s">
        <v>1033</v>
      </c>
      <c r="Z49" s="612"/>
      <c r="AA49" s="512"/>
      <c r="AB49" s="12"/>
      <c r="AC49" s="12"/>
      <c r="AD49" s="12"/>
      <c r="AE49" s="302"/>
    </row>
    <row r="50" spans="2:31" x14ac:dyDescent="0.15">
      <c r="B50" s="301"/>
      <c r="C50" s="637"/>
      <c r="D50" s="1" t="s">
        <v>1034</v>
      </c>
      <c r="Z50" s="612"/>
      <c r="AA50" s="512"/>
      <c r="AB50" s="12"/>
      <c r="AC50" s="12"/>
      <c r="AD50" s="12"/>
      <c r="AE50" s="302"/>
    </row>
    <row r="51" spans="2:31" ht="6" customHeight="1" x14ac:dyDescent="0.15">
      <c r="B51" s="301"/>
      <c r="Z51" s="92"/>
      <c r="AA51" s="512"/>
      <c r="AB51" s="12"/>
      <c r="AC51" s="12"/>
      <c r="AE51" s="302"/>
    </row>
    <row r="52" spans="2:31" x14ac:dyDescent="0.15">
      <c r="B52" s="301"/>
      <c r="C52" s="637"/>
      <c r="D52" s="41" t="s">
        <v>1035</v>
      </c>
      <c r="E52" s="22"/>
      <c r="F52" s="22"/>
      <c r="G52" s="22"/>
      <c r="H52" s="22"/>
      <c r="I52" s="22"/>
      <c r="J52" s="22"/>
      <c r="K52" s="22"/>
      <c r="L52" s="22"/>
      <c r="M52" s="22"/>
      <c r="N52" s="22"/>
      <c r="O52" s="7"/>
      <c r="P52" s="7"/>
      <c r="Q52" s="7"/>
      <c r="R52" s="7"/>
      <c r="S52" s="7"/>
      <c r="T52" s="7"/>
      <c r="U52" s="1174"/>
      <c r="V52" s="1175"/>
      <c r="W52" s="1175"/>
      <c r="X52" s="1176" t="s">
        <v>949</v>
      </c>
      <c r="Z52" s="92"/>
      <c r="AA52" s="512"/>
      <c r="AB52" s="12"/>
      <c r="AC52" s="12"/>
      <c r="AE52" s="302"/>
    </row>
    <row r="53" spans="2:31" x14ac:dyDescent="0.15">
      <c r="B53" s="301"/>
      <c r="C53" s="637"/>
      <c r="D53" s="643" t="s">
        <v>1036</v>
      </c>
      <c r="E53" s="424"/>
      <c r="F53" s="424"/>
      <c r="G53" s="424"/>
      <c r="H53" s="424"/>
      <c r="I53" s="424"/>
      <c r="J53" s="424"/>
      <c r="K53" s="424"/>
      <c r="L53" s="424"/>
      <c r="M53" s="424"/>
      <c r="N53" s="424"/>
      <c r="O53" s="8"/>
      <c r="P53" s="8"/>
      <c r="Q53" s="8"/>
      <c r="R53" s="8"/>
      <c r="S53" s="8"/>
      <c r="T53" s="8"/>
      <c r="U53" s="852"/>
      <c r="V53" s="853"/>
      <c r="W53" s="853"/>
      <c r="X53" s="854"/>
      <c r="Z53" s="92"/>
      <c r="AA53" s="512"/>
      <c r="AB53" s="12"/>
      <c r="AC53" s="12"/>
      <c r="AE53" s="302"/>
    </row>
    <row r="54" spans="2:31" ht="4.5" customHeight="1" x14ac:dyDescent="0.15">
      <c r="B54" s="301"/>
      <c r="C54" s="637"/>
      <c r="D54" s="2"/>
      <c r="E54" s="2"/>
      <c r="F54" s="2"/>
      <c r="G54" s="2"/>
      <c r="H54" s="2"/>
      <c r="I54" s="2"/>
      <c r="J54" s="2"/>
      <c r="K54" s="2"/>
      <c r="L54" s="2"/>
      <c r="M54" s="2"/>
      <c r="N54" s="2"/>
      <c r="U54" s="12"/>
      <c r="V54" s="12"/>
      <c r="W54" s="12"/>
      <c r="Z54" s="92"/>
      <c r="AA54" s="512"/>
      <c r="AB54" s="12"/>
      <c r="AC54" s="12"/>
      <c r="AE54" s="302"/>
    </row>
    <row r="55" spans="2:31" x14ac:dyDescent="0.15">
      <c r="B55" s="301"/>
      <c r="D55" s="12"/>
      <c r="E55" s="598"/>
      <c r="F55" s="598"/>
      <c r="G55" s="598"/>
      <c r="H55" s="598"/>
      <c r="I55" s="598"/>
      <c r="J55" s="598"/>
      <c r="K55" s="598"/>
      <c r="L55" s="598"/>
      <c r="M55" s="598"/>
      <c r="N55" s="598"/>
      <c r="Q55" s="12"/>
      <c r="S55" s="21"/>
      <c r="T55" s="21"/>
      <c r="U55" s="21"/>
      <c r="V55" s="21"/>
      <c r="Z55" s="513"/>
      <c r="AA55" s="512"/>
      <c r="AB55" s="12"/>
      <c r="AC55" s="12"/>
      <c r="AE55" s="302"/>
    </row>
    <row r="56" spans="2:31" x14ac:dyDescent="0.15">
      <c r="B56" s="315"/>
      <c r="C56" s="640"/>
      <c r="D56" s="8"/>
      <c r="E56" s="8"/>
      <c r="F56" s="8"/>
      <c r="G56" s="8"/>
      <c r="H56" s="8"/>
      <c r="I56" s="8"/>
      <c r="J56" s="8"/>
      <c r="K56" s="8"/>
      <c r="L56" s="8"/>
      <c r="M56" s="8"/>
      <c r="N56" s="8"/>
      <c r="O56" s="8"/>
      <c r="P56" s="8"/>
      <c r="Q56" s="8"/>
      <c r="R56" s="8"/>
      <c r="S56" s="8"/>
      <c r="T56" s="8"/>
      <c r="U56" s="8"/>
      <c r="V56" s="8"/>
      <c r="W56" s="8"/>
      <c r="X56" s="8"/>
      <c r="Y56" s="8"/>
      <c r="Z56" s="318"/>
      <c r="AA56" s="511"/>
      <c r="AB56" s="101"/>
      <c r="AC56" s="101"/>
      <c r="AD56" s="8"/>
      <c r="AE56" s="318"/>
    </row>
    <row r="57" spans="2:31" x14ac:dyDescent="0.15">
      <c r="B57" s="1" t="s">
        <v>1037</v>
      </c>
      <c r="D57" s="1" t="s">
        <v>1038</v>
      </c>
    </row>
    <row r="58" spans="2:31" x14ac:dyDescent="0.15">
      <c r="D58" s="1" t="s">
        <v>986</v>
      </c>
    </row>
    <row r="59" spans="2:31" ht="3.75" customHeight="1" x14ac:dyDescent="0.15"/>
    <row r="60" spans="2:31" x14ac:dyDescent="0.15">
      <c r="C60" s="644"/>
    </row>
    <row r="61" spans="2:31" x14ac:dyDescent="0.15">
      <c r="C61" s="644"/>
    </row>
    <row r="62" spans="2:31" x14ac:dyDescent="0.15">
      <c r="C62" s="644"/>
    </row>
    <row r="63" spans="2:31" x14ac:dyDescent="0.15">
      <c r="C63" s="644"/>
    </row>
    <row r="64" spans="2:31" x14ac:dyDescent="0.15">
      <c r="C64" s="644"/>
    </row>
    <row r="66" spans="3:26" x14ac:dyDescent="0.15">
      <c r="C66" s="644"/>
      <c r="E66" s="644"/>
      <c r="F66" s="644"/>
      <c r="G66" s="644"/>
      <c r="H66" s="644"/>
      <c r="I66" s="644"/>
      <c r="J66" s="644"/>
      <c r="K66" s="644"/>
      <c r="L66" s="644"/>
      <c r="M66" s="644"/>
      <c r="N66" s="644"/>
      <c r="O66" s="644"/>
      <c r="P66" s="644"/>
      <c r="Q66" s="644"/>
      <c r="R66" s="644"/>
      <c r="S66" s="644"/>
      <c r="T66" s="644"/>
      <c r="U66" s="644"/>
      <c r="V66" s="644"/>
      <c r="W66" s="644"/>
      <c r="X66" s="644"/>
      <c r="Y66" s="644"/>
      <c r="Z66" s="644"/>
    </row>
    <row r="67" spans="3:26" x14ac:dyDescent="0.15">
      <c r="C67" s="644"/>
      <c r="E67" s="644"/>
      <c r="F67" s="644"/>
      <c r="G67" s="644"/>
      <c r="H67" s="644"/>
      <c r="I67" s="644"/>
      <c r="J67" s="644"/>
      <c r="K67" s="644"/>
      <c r="L67" s="644"/>
      <c r="M67" s="644"/>
      <c r="N67" s="644"/>
      <c r="O67" s="644"/>
      <c r="P67" s="644"/>
      <c r="Q67" s="644"/>
      <c r="R67" s="644"/>
      <c r="S67" s="644"/>
      <c r="T67" s="644"/>
      <c r="U67" s="644"/>
      <c r="V67" s="644"/>
      <c r="W67" s="644"/>
      <c r="X67" s="644"/>
      <c r="Y67" s="644"/>
      <c r="Z67" s="644"/>
    </row>
    <row r="68" spans="3:26" x14ac:dyDescent="0.15">
      <c r="C68" s="644"/>
      <c r="E68" s="644"/>
      <c r="F68" s="644"/>
      <c r="G68" s="644"/>
      <c r="H68" s="644"/>
      <c r="I68" s="644"/>
      <c r="J68" s="644"/>
      <c r="K68" s="644"/>
      <c r="L68" s="644"/>
      <c r="M68" s="644"/>
      <c r="N68" s="644"/>
      <c r="O68" s="644"/>
      <c r="P68" s="644"/>
      <c r="Q68" s="644"/>
      <c r="R68" s="644"/>
      <c r="S68" s="644"/>
      <c r="T68" s="644"/>
      <c r="U68" s="644"/>
      <c r="V68" s="644"/>
      <c r="W68" s="644"/>
      <c r="X68" s="644"/>
      <c r="Y68" s="644"/>
      <c r="Z68" s="644"/>
    </row>
    <row r="69" spans="3:26" x14ac:dyDescent="0.15">
      <c r="C69" s="644"/>
      <c r="D69" s="644"/>
      <c r="E69" s="644"/>
      <c r="F69" s="644"/>
      <c r="G69" s="644"/>
      <c r="H69" s="644"/>
      <c r="I69" s="644"/>
      <c r="J69" s="644"/>
      <c r="K69" s="644"/>
      <c r="L69" s="644"/>
      <c r="M69" s="644"/>
      <c r="N69" s="644"/>
      <c r="O69" s="644"/>
      <c r="P69" s="644"/>
      <c r="Q69" s="644"/>
      <c r="R69" s="644"/>
      <c r="S69" s="644"/>
      <c r="T69" s="644"/>
      <c r="U69" s="644"/>
      <c r="V69" s="644"/>
      <c r="W69" s="644"/>
      <c r="X69" s="644"/>
      <c r="Y69" s="644"/>
      <c r="Z69" s="644"/>
    </row>
  </sheetData>
  <mergeCells count="14">
    <mergeCell ref="AI2:AJ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2"/>
  <hyperlinks>
    <hyperlink ref="AI2" location="添付書類一覧!A1" display="添付書類一覧に戻る" xr:uid="{8990013E-73AE-44BB-8DA9-02D1D8E6C810}"/>
  </hyperlinks>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29AE026-B2A0-4C88-9B32-707F91AA6B05}">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3A74-56F1-4B4A-8BE4-8009F70A29C7}">
  <sheetPr>
    <tabColor rgb="FFFF0000"/>
    <pageSetUpPr fitToPage="1"/>
  </sheetPr>
  <dimension ref="B1:AI123"/>
  <sheetViews>
    <sheetView view="pageBreakPreview" zoomScale="70" zoomScaleNormal="100" zoomScaleSheetLayoutView="70" workbookViewId="0">
      <selection activeCell="AH2" sqref="AH2:AI3"/>
    </sheetView>
  </sheetViews>
  <sheetFormatPr defaultColWidth="3.5" defaultRowHeight="13.5" x14ac:dyDescent="0.15"/>
  <cols>
    <col min="1" max="1" width="3.5" style="3"/>
    <col min="2" max="2" width="3" style="85" customWidth="1"/>
    <col min="3" max="7" width="3.5" style="3"/>
    <col min="8" max="8" width="2.5" style="3" customWidth="1"/>
    <col min="9" max="28" width="3.5" style="3"/>
    <col min="29" max="29" width="6.75" style="3" customWidth="1"/>
    <col min="30" max="33" width="3.5" style="3"/>
    <col min="34" max="34" width="25.875" style="486" customWidth="1"/>
    <col min="35" max="35" width="3.5" style="434"/>
    <col min="36" max="257" width="3.5" style="3"/>
    <col min="258" max="258" width="3" style="3" customWidth="1"/>
    <col min="259" max="263" width="3.5" style="3"/>
    <col min="264" max="264" width="2.5" style="3" customWidth="1"/>
    <col min="265" max="284" width="3.5" style="3"/>
    <col min="285" max="285" width="6.75" style="3" customWidth="1"/>
    <col min="286" max="513" width="3.5" style="3"/>
    <col min="514" max="514" width="3" style="3" customWidth="1"/>
    <col min="515" max="519" width="3.5" style="3"/>
    <col min="520" max="520" width="2.5" style="3" customWidth="1"/>
    <col min="521" max="540" width="3.5" style="3"/>
    <col min="541" max="541" width="6.75" style="3" customWidth="1"/>
    <col min="542" max="769" width="3.5" style="3"/>
    <col min="770" max="770" width="3" style="3" customWidth="1"/>
    <col min="771" max="775" width="3.5" style="3"/>
    <col min="776" max="776" width="2.5" style="3" customWidth="1"/>
    <col min="777" max="796" width="3.5" style="3"/>
    <col min="797" max="797" width="6.75" style="3" customWidth="1"/>
    <col min="798" max="1025" width="3.5" style="3"/>
    <col min="1026" max="1026" width="3" style="3" customWidth="1"/>
    <col min="1027" max="1031" width="3.5" style="3"/>
    <col min="1032" max="1032" width="2.5" style="3" customWidth="1"/>
    <col min="1033" max="1052" width="3.5" style="3"/>
    <col min="1053" max="1053" width="6.75" style="3" customWidth="1"/>
    <col min="1054" max="1281" width="3.5" style="3"/>
    <col min="1282" max="1282" width="3" style="3" customWidth="1"/>
    <col min="1283" max="1287" width="3.5" style="3"/>
    <col min="1288" max="1288" width="2.5" style="3" customWidth="1"/>
    <col min="1289" max="1308" width="3.5" style="3"/>
    <col min="1309" max="1309" width="6.75" style="3" customWidth="1"/>
    <col min="1310" max="1537" width="3.5" style="3"/>
    <col min="1538" max="1538" width="3" style="3" customWidth="1"/>
    <col min="1539" max="1543" width="3.5" style="3"/>
    <col min="1544" max="1544" width="2.5" style="3" customWidth="1"/>
    <col min="1545" max="1564" width="3.5" style="3"/>
    <col min="1565" max="1565" width="6.75" style="3" customWidth="1"/>
    <col min="1566" max="1793" width="3.5" style="3"/>
    <col min="1794" max="1794" width="3" style="3" customWidth="1"/>
    <col min="1795" max="1799" width="3.5" style="3"/>
    <col min="1800" max="1800" width="2.5" style="3" customWidth="1"/>
    <col min="1801" max="1820" width="3.5" style="3"/>
    <col min="1821" max="1821" width="6.75" style="3" customWidth="1"/>
    <col min="1822" max="2049" width="3.5" style="3"/>
    <col min="2050" max="2050" width="3" style="3" customWidth="1"/>
    <col min="2051" max="2055" width="3.5" style="3"/>
    <col min="2056" max="2056" width="2.5" style="3" customWidth="1"/>
    <col min="2057" max="2076" width="3.5" style="3"/>
    <col min="2077" max="2077" width="6.75" style="3" customWidth="1"/>
    <col min="2078" max="2305" width="3.5" style="3"/>
    <col min="2306" max="2306" width="3" style="3" customWidth="1"/>
    <col min="2307" max="2311" width="3.5" style="3"/>
    <col min="2312" max="2312" width="2.5" style="3" customWidth="1"/>
    <col min="2313" max="2332" width="3.5" style="3"/>
    <col min="2333" max="2333" width="6.75" style="3" customWidth="1"/>
    <col min="2334" max="2561" width="3.5" style="3"/>
    <col min="2562" max="2562" width="3" style="3" customWidth="1"/>
    <col min="2563" max="2567" width="3.5" style="3"/>
    <col min="2568" max="2568" width="2.5" style="3" customWidth="1"/>
    <col min="2569" max="2588" width="3.5" style="3"/>
    <col min="2589" max="2589" width="6.75" style="3" customWidth="1"/>
    <col min="2590" max="2817" width="3.5" style="3"/>
    <col min="2818" max="2818" width="3" style="3" customWidth="1"/>
    <col min="2819" max="2823" width="3.5" style="3"/>
    <col min="2824" max="2824" width="2.5" style="3" customWidth="1"/>
    <col min="2825" max="2844" width="3.5" style="3"/>
    <col min="2845" max="2845" width="6.75" style="3" customWidth="1"/>
    <col min="2846" max="3073" width="3.5" style="3"/>
    <col min="3074" max="3074" width="3" style="3" customWidth="1"/>
    <col min="3075" max="3079" width="3.5" style="3"/>
    <col min="3080" max="3080" width="2.5" style="3" customWidth="1"/>
    <col min="3081" max="3100" width="3.5" style="3"/>
    <col min="3101" max="3101" width="6.75" style="3" customWidth="1"/>
    <col min="3102" max="3329" width="3.5" style="3"/>
    <col min="3330" max="3330" width="3" style="3" customWidth="1"/>
    <col min="3331" max="3335" width="3.5" style="3"/>
    <col min="3336" max="3336" width="2.5" style="3" customWidth="1"/>
    <col min="3337" max="3356" width="3.5" style="3"/>
    <col min="3357" max="3357" width="6.75" style="3" customWidth="1"/>
    <col min="3358" max="3585" width="3.5" style="3"/>
    <col min="3586" max="3586" width="3" style="3" customWidth="1"/>
    <col min="3587" max="3591" width="3.5" style="3"/>
    <col min="3592" max="3592" width="2.5" style="3" customWidth="1"/>
    <col min="3593" max="3612" width="3.5" style="3"/>
    <col min="3613" max="3613" width="6.75" style="3" customWidth="1"/>
    <col min="3614" max="3841" width="3.5" style="3"/>
    <col min="3842" max="3842" width="3" style="3" customWidth="1"/>
    <col min="3843" max="3847" width="3.5" style="3"/>
    <col min="3848" max="3848" width="2.5" style="3" customWidth="1"/>
    <col min="3849" max="3868" width="3.5" style="3"/>
    <col min="3869" max="3869" width="6.75" style="3" customWidth="1"/>
    <col min="3870" max="4097" width="3.5" style="3"/>
    <col min="4098" max="4098" width="3" style="3" customWidth="1"/>
    <col min="4099" max="4103" width="3.5" style="3"/>
    <col min="4104" max="4104" width="2.5" style="3" customWidth="1"/>
    <col min="4105" max="4124" width="3.5" style="3"/>
    <col min="4125" max="4125" width="6.75" style="3" customWidth="1"/>
    <col min="4126" max="4353" width="3.5" style="3"/>
    <col min="4354" max="4354" width="3" style="3" customWidth="1"/>
    <col min="4355" max="4359" width="3.5" style="3"/>
    <col min="4360" max="4360" width="2.5" style="3" customWidth="1"/>
    <col min="4361" max="4380" width="3.5" style="3"/>
    <col min="4381" max="4381" width="6.75" style="3" customWidth="1"/>
    <col min="4382" max="4609" width="3.5" style="3"/>
    <col min="4610" max="4610" width="3" style="3" customWidth="1"/>
    <col min="4611" max="4615" width="3.5" style="3"/>
    <col min="4616" max="4616" width="2.5" style="3" customWidth="1"/>
    <col min="4617" max="4636" width="3.5" style="3"/>
    <col min="4637" max="4637" width="6.75" style="3" customWidth="1"/>
    <col min="4638" max="4865" width="3.5" style="3"/>
    <col min="4866" max="4866" width="3" style="3" customWidth="1"/>
    <col min="4867" max="4871" width="3.5" style="3"/>
    <col min="4872" max="4872" width="2.5" style="3" customWidth="1"/>
    <col min="4873" max="4892" width="3.5" style="3"/>
    <col min="4893" max="4893" width="6.75" style="3" customWidth="1"/>
    <col min="4894" max="5121" width="3.5" style="3"/>
    <col min="5122" max="5122" width="3" style="3" customWidth="1"/>
    <col min="5123" max="5127" width="3.5" style="3"/>
    <col min="5128" max="5128" width="2.5" style="3" customWidth="1"/>
    <col min="5129" max="5148" width="3.5" style="3"/>
    <col min="5149" max="5149" width="6.75" style="3" customWidth="1"/>
    <col min="5150" max="5377" width="3.5" style="3"/>
    <col min="5378" max="5378" width="3" style="3" customWidth="1"/>
    <col min="5379" max="5383" width="3.5" style="3"/>
    <col min="5384" max="5384" width="2.5" style="3" customWidth="1"/>
    <col min="5385" max="5404" width="3.5" style="3"/>
    <col min="5405" max="5405" width="6.75" style="3" customWidth="1"/>
    <col min="5406" max="5633" width="3.5" style="3"/>
    <col min="5634" max="5634" width="3" style="3" customWidth="1"/>
    <col min="5635" max="5639" width="3.5" style="3"/>
    <col min="5640" max="5640" width="2.5" style="3" customWidth="1"/>
    <col min="5641" max="5660" width="3.5" style="3"/>
    <col min="5661" max="5661" width="6.75" style="3" customWidth="1"/>
    <col min="5662" max="5889" width="3.5" style="3"/>
    <col min="5890" max="5890" width="3" style="3" customWidth="1"/>
    <col min="5891" max="5895" width="3.5" style="3"/>
    <col min="5896" max="5896" width="2.5" style="3" customWidth="1"/>
    <col min="5897" max="5916" width="3.5" style="3"/>
    <col min="5917" max="5917" width="6.75" style="3" customWidth="1"/>
    <col min="5918" max="6145" width="3.5" style="3"/>
    <col min="6146" max="6146" width="3" style="3" customWidth="1"/>
    <col min="6147" max="6151" width="3.5" style="3"/>
    <col min="6152" max="6152" width="2.5" style="3" customWidth="1"/>
    <col min="6153" max="6172" width="3.5" style="3"/>
    <col min="6173" max="6173" width="6.75" style="3" customWidth="1"/>
    <col min="6174" max="6401" width="3.5" style="3"/>
    <col min="6402" max="6402" width="3" style="3" customWidth="1"/>
    <col min="6403" max="6407" width="3.5" style="3"/>
    <col min="6408" max="6408" width="2.5" style="3" customWidth="1"/>
    <col min="6409" max="6428" width="3.5" style="3"/>
    <col min="6429" max="6429" width="6.75" style="3" customWidth="1"/>
    <col min="6430" max="6657" width="3.5" style="3"/>
    <col min="6658" max="6658" width="3" style="3" customWidth="1"/>
    <col min="6659" max="6663" width="3.5" style="3"/>
    <col min="6664" max="6664" width="2.5" style="3" customWidth="1"/>
    <col min="6665" max="6684" width="3.5" style="3"/>
    <col min="6685" max="6685" width="6.75" style="3" customWidth="1"/>
    <col min="6686" max="6913" width="3.5" style="3"/>
    <col min="6914" max="6914" width="3" style="3" customWidth="1"/>
    <col min="6915" max="6919" width="3.5" style="3"/>
    <col min="6920" max="6920" width="2.5" style="3" customWidth="1"/>
    <col min="6921" max="6940" width="3.5" style="3"/>
    <col min="6941" max="6941" width="6.75" style="3" customWidth="1"/>
    <col min="6942" max="7169" width="3.5" style="3"/>
    <col min="7170" max="7170" width="3" style="3" customWidth="1"/>
    <col min="7171" max="7175" width="3.5" style="3"/>
    <col min="7176" max="7176" width="2.5" style="3" customWidth="1"/>
    <col min="7177" max="7196" width="3.5" style="3"/>
    <col min="7197" max="7197" width="6.75" style="3" customWidth="1"/>
    <col min="7198" max="7425" width="3.5" style="3"/>
    <col min="7426" max="7426" width="3" style="3" customWidth="1"/>
    <col min="7427" max="7431" width="3.5" style="3"/>
    <col min="7432" max="7432" width="2.5" style="3" customWidth="1"/>
    <col min="7433" max="7452" width="3.5" style="3"/>
    <col min="7453" max="7453" width="6.75" style="3" customWidth="1"/>
    <col min="7454" max="7681" width="3.5" style="3"/>
    <col min="7682" max="7682" width="3" style="3" customWidth="1"/>
    <col min="7683" max="7687" width="3.5" style="3"/>
    <col min="7688" max="7688" width="2.5" style="3" customWidth="1"/>
    <col min="7689" max="7708" width="3.5" style="3"/>
    <col min="7709" max="7709" width="6.75" style="3" customWidth="1"/>
    <col min="7710" max="7937" width="3.5" style="3"/>
    <col min="7938" max="7938" width="3" style="3" customWidth="1"/>
    <col min="7939" max="7943" width="3.5" style="3"/>
    <col min="7944" max="7944" width="2.5" style="3" customWidth="1"/>
    <col min="7945" max="7964" width="3.5" style="3"/>
    <col min="7965" max="7965" width="6.75" style="3" customWidth="1"/>
    <col min="7966" max="8193" width="3.5" style="3"/>
    <col min="8194" max="8194" width="3" style="3" customWidth="1"/>
    <col min="8195" max="8199" width="3.5" style="3"/>
    <col min="8200" max="8200" width="2.5" style="3" customWidth="1"/>
    <col min="8201" max="8220" width="3.5" style="3"/>
    <col min="8221" max="8221" width="6.75" style="3" customWidth="1"/>
    <col min="8222" max="8449" width="3.5" style="3"/>
    <col min="8450" max="8450" width="3" style="3" customWidth="1"/>
    <col min="8451" max="8455" width="3.5" style="3"/>
    <col min="8456" max="8456" width="2.5" style="3" customWidth="1"/>
    <col min="8457" max="8476" width="3.5" style="3"/>
    <col min="8477" max="8477" width="6.75" style="3" customWidth="1"/>
    <col min="8478" max="8705" width="3.5" style="3"/>
    <col min="8706" max="8706" width="3" style="3" customWidth="1"/>
    <col min="8707" max="8711" width="3.5" style="3"/>
    <col min="8712" max="8712" width="2.5" style="3" customWidth="1"/>
    <col min="8713" max="8732" width="3.5" style="3"/>
    <col min="8733" max="8733" width="6.75" style="3" customWidth="1"/>
    <col min="8734" max="8961" width="3.5" style="3"/>
    <col min="8962" max="8962" width="3" style="3" customWidth="1"/>
    <col min="8963" max="8967" width="3.5" style="3"/>
    <col min="8968" max="8968" width="2.5" style="3" customWidth="1"/>
    <col min="8969" max="8988" width="3.5" style="3"/>
    <col min="8989" max="8989" width="6.75" style="3" customWidth="1"/>
    <col min="8990" max="9217" width="3.5" style="3"/>
    <col min="9218" max="9218" width="3" style="3" customWidth="1"/>
    <col min="9219" max="9223" width="3.5" style="3"/>
    <col min="9224" max="9224" width="2.5" style="3" customWidth="1"/>
    <col min="9225" max="9244" width="3.5" style="3"/>
    <col min="9245" max="9245" width="6.75" style="3" customWidth="1"/>
    <col min="9246" max="9473" width="3.5" style="3"/>
    <col min="9474" max="9474" width="3" style="3" customWidth="1"/>
    <col min="9475" max="9479" width="3.5" style="3"/>
    <col min="9480" max="9480" width="2.5" style="3" customWidth="1"/>
    <col min="9481" max="9500" width="3.5" style="3"/>
    <col min="9501" max="9501" width="6.75" style="3" customWidth="1"/>
    <col min="9502" max="9729" width="3.5" style="3"/>
    <col min="9730" max="9730" width="3" style="3" customWidth="1"/>
    <col min="9731" max="9735" width="3.5" style="3"/>
    <col min="9736" max="9736" width="2.5" style="3" customWidth="1"/>
    <col min="9737" max="9756" width="3.5" style="3"/>
    <col min="9757" max="9757" width="6.75" style="3" customWidth="1"/>
    <col min="9758" max="9985" width="3.5" style="3"/>
    <col min="9986" max="9986" width="3" style="3" customWidth="1"/>
    <col min="9987" max="9991" width="3.5" style="3"/>
    <col min="9992" max="9992" width="2.5" style="3" customWidth="1"/>
    <col min="9993" max="10012" width="3.5" style="3"/>
    <col min="10013" max="10013" width="6.75" style="3" customWidth="1"/>
    <col min="10014" max="10241" width="3.5" style="3"/>
    <col min="10242" max="10242" width="3" style="3" customWidth="1"/>
    <col min="10243" max="10247" width="3.5" style="3"/>
    <col min="10248" max="10248" width="2.5" style="3" customWidth="1"/>
    <col min="10249" max="10268" width="3.5" style="3"/>
    <col min="10269" max="10269" width="6.75" style="3" customWidth="1"/>
    <col min="10270" max="10497" width="3.5" style="3"/>
    <col min="10498" max="10498" width="3" style="3" customWidth="1"/>
    <col min="10499" max="10503" width="3.5" style="3"/>
    <col min="10504" max="10504" width="2.5" style="3" customWidth="1"/>
    <col min="10505" max="10524" width="3.5" style="3"/>
    <col min="10525" max="10525" width="6.75" style="3" customWidth="1"/>
    <col min="10526" max="10753" width="3.5" style="3"/>
    <col min="10754" max="10754" width="3" style="3" customWidth="1"/>
    <col min="10755" max="10759" width="3.5" style="3"/>
    <col min="10760" max="10760" width="2.5" style="3" customWidth="1"/>
    <col min="10761" max="10780" width="3.5" style="3"/>
    <col min="10781" max="10781" width="6.75" style="3" customWidth="1"/>
    <col min="10782" max="11009" width="3.5" style="3"/>
    <col min="11010" max="11010" width="3" style="3" customWidth="1"/>
    <col min="11011" max="11015" width="3.5" style="3"/>
    <col min="11016" max="11016" width="2.5" style="3" customWidth="1"/>
    <col min="11017" max="11036" width="3.5" style="3"/>
    <col min="11037" max="11037" width="6.75" style="3" customWidth="1"/>
    <col min="11038" max="11265" width="3.5" style="3"/>
    <col min="11266" max="11266" width="3" style="3" customWidth="1"/>
    <col min="11267" max="11271" width="3.5" style="3"/>
    <col min="11272" max="11272" width="2.5" style="3" customWidth="1"/>
    <col min="11273" max="11292" width="3.5" style="3"/>
    <col min="11293" max="11293" width="6.75" style="3" customWidth="1"/>
    <col min="11294" max="11521" width="3.5" style="3"/>
    <col min="11522" max="11522" width="3" style="3" customWidth="1"/>
    <col min="11523" max="11527" width="3.5" style="3"/>
    <col min="11528" max="11528" width="2.5" style="3" customWidth="1"/>
    <col min="11529" max="11548" width="3.5" style="3"/>
    <col min="11549" max="11549" width="6.75" style="3" customWidth="1"/>
    <col min="11550" max="11777" width="3.5" style="3"/>
    <col min="11778" max="11778" width="3" style="3" customWidth="1"/>
    <col min="11779" max="11783" width="3.5" style="3"/>
    <col min="11784" max="11784" width="2.5" style="3" customWidth="1"/>
    <col min="11785" max="11804" width="3.5" style="3"/>
    <col min="11805" max="11805" width="6.75" style="3" customWidth="1"/>
    <col min="11806" max="12033" width="3.5" style="3"/>
    <col min="12034" max="12034" width="3" style="3" customWidth="1"/>
    <col min="12035" max="12039" width="3.5" style="3"/>
    <col min="12040" max="12040" width="2.5" style="3" customWidth="1"/>
    <col min="12041" max="12060" width="3.5" style="3"/>
    <col min="12061" max="12061" width="6.75" style="3" customWidth="1"/>
    <col min="12062" max="12289" width="3.5" style="3"/>
    <col min="12290" max="12290" width="3" style="3" customWidth="1"/>
    <col min="12291" max="12295" width="3.5" style="3"/>
    <col min="12296" max="12296" width="2.5" style="3" customWidth="1"/>
    <col min="12297" max="12316" width="3.5" style="3"/>
    <col min="12317" max="12317" width="6.75" style="3" customWidth="1"/>
    <col min="12318" max="12545" width="3.5" style="3"/>
    <col min="12546" max="12546" width="3" style="3" customWidth="1"/>
    <col min="12547" max="12551" width="3.5" style="3"/>
    <col min="12552" max="12552" width="2.5" style="3" customWidth="1"/>
    <col min="12553" max="12572" width="3.5" style="3"/>
    <col min="12573" max="12573" width="6.75" style="3" customWidth="1"/>
    <col min="12574" max="12801" width="3.5" style="3"/>
    <col min="12802" max="12802" width="3" style="3" customWidth="1"/>
    <col min="12803" max="12807" width="3.5" style="3"/>
    <col min="12808" max="12808" width="2.5" style="3" customWidth="1"/>
    <col min="12809" max="12828" width="3.5" style="3"/>
    <col min="12829" max="12829" width="6.75" style="3" customWidth="1"/>
    <col min="12830" max="13057" width="3.5" style="3"/>
    <col min="13058" max="13058" width="3" style="3" customWidth="1"/>
    <col min="13059" max="13063" width="3.5" style="3"/>
    <col min="13064" max="13064" width="2.5" style="3" customWidth="1"/>
    <col min="13065" max="13084" width="3.5" style="3"/>
    <col min="13085" max="13085" width="6.75" style="3" customWidth="1"/>
    <col min="13086" max="13313" width="3.5" style="3"/>
    <col min="13314" max="13314" width="3" style="3" customWidth="1"/>
    <col min="13315" max="13319" width="3.5" style="3"/>
    <col min="13320" max="13320" width="2.5" style="3" customWidth="1"/>
    <col min="13321" max="13340" width="3.5" style="3"/>
    <col min="13341" max="13341" width="6.75" style="3" customWidth="1"/>
    <col min="13342" max="13569" width="3.5" style="3"/>
    <col min="13570" max="13570" width="3" style="3" customWidth="1"/>
    <col min="13571" max="13575" width="3.5" style="3"/>
    <col min="13576" max="13576" width="2.5" style="3" customWidth="1"/>
    <col min="13577" max="13596" width="3.5" style="3"/>
    <col min="13597" max="13597" width="6.75" style="3" customWidth="1"/>
    <col min="13598" max="13825" width="3.5" style="3"/>
    <col min="13826" max="13826" width="3" style="3" customWidth="1"/>
    <col min="13827" max="13831" width="3.5" style="3"/>
    <col min="13832" max="13832" width="2.5" style="3" customWidth="1"/>
    <col min="13833" max="13852" width="3.5" style="3"/>
    <col min="13853" max="13853" width="6.75" style="3" customWidth="1"/>
    <col min="13854" max="14081" width="3.5" style="3"/>
    <col min="14082" max="14082" width="3" style="3" customWidth="1"/>
    <col min="14083" max="14087" width="3.5" style="3"/>
    <col min="14088" max="14088" width="2.5" style="3" customWidth="1"/>
    <col min="14089" max="14108" width="3.5" style="3"/>
    <col min="14109" max="14109" width="6.75" style="3" customWidth="1"/>
    <col min="14110" max="14337" width="3.5" style="3"/>
    <col min="14338" max="14338" width="3" style="3" customWidth="1"/>
    <col min="14339" max="14343" width="3.5" style="3"/>
    <col min="14344" max="14344" width="2.5" style="3" customWidth="1"/>
    <col min="14345" max="14364" width="3.5" style="3"/>
    <col min="14365" max="14365" width="6.75" style="3" customWidth="1"/>
    <col min="14366" max="14593" width="3.5" style="3"/>
    <col min="14594" max="14594" width="3" style="3" customWidth="1"/>
    <col min="14595" max="14599" width="3.5" style="3"/>
    <col min="14600" max="14600" width="2.5" style="3" customWidth="1"/>
    <col min="14601" max="14620" width="3.5" style="3"/>
    <col min="14621" max="14621" width="6.75" style="3" customWidth="1"/>
    <col min="14622" max="14849" width="3.5" style="3"/>
    <col min="14850" max="14850" width="3" style="3" customWidth="1"/>
    <col min="14851" max="14855" width="3.5" style="3"/>
    <col min="14856" max="14856" width="2.5" style="3" customWidth="1"/>
    <col min="14857" max="14876" width="3.5" style="3"/>
    <col min="14877" max="14877" width="6.75" style="3" customWidth="1"/>
    <col min="14878" max="15105" width="3.5" style="3"/>
    <col min="15106" max="15106" width="3" style="3" customWidth="1"/>
    <col min="15107" max="15111" width="3.5" style="3"/>
    <col min="15112" max="15112" width="2.5" style="3" customWidth="1"/>
    <col min="15113" max="15132" width="3.5" style="3"/>
    <col min="15133" max="15133" width="6.75" style="3" customWidth="1"/>
    <col min="15134" max="15361" width="3.5" style="3"/>
    <col min="15362" max="15362" width="3" style="3" customWidth="1"/>
    <col min="15363" max="15367" width="3.5" style="3"/>
    <col min="15368" max="15368" width="2.5" style="3" customWidth="1"/>
    <col min="15369" max="15388" width="3.5" style="3"/>
    <col min="15389" max="15389" width="6.75" style="3" customWidth="1"/>
    <col min="15390" max="15617" width="3.5" style="3"/>
    <col min="15618" max="15618" width="3" style="3" customWidth="1"/>
    <col min="15619" max="15623" width="3.5" style="3"/>
    <col min="15624" max="15624" width="2.5" style="3" customWidth="1"/>
    <col min="15625" max="15644" width="3.5" style="3"/>
    <col min="15645" max="15645" width="6.75" style="3" customWidth="1"/>
    <col min="15646" max="15873" width="3.5" style="3"/>
    <col min="15874" max="15874" width="3" style="3" customWidth="1"/>
    <col min="15875" max="15879" width="3.5" style="3"/>
    <col min="15880" max="15880" width="2.5" style="3" customWidth="1"/>
    <col min="15881" max="15900" width="3.5" style="3"/>
    <col min="15901" max="15901" width="6.75" style="3" customWidth="1"/>
    <col min="15902" max="16129" width="3.5" style="3"/>
    <col min="16130" max="16130" width="3" style="3" customWidth="1"/>
    <col min="16131" max="16135" width="3.5" style="3"/>
    <col min="16136" max="16136" width="2.5" style="3" customWidth="1"/>
    <col min="16137" max="16156" width="3.5" style="3"/>
    <col min="16157" max="16157" width="6.75" style="3" customWidth="1"/>
    <col min="16158" max="16384" width="3.5" style="3"/>
  </cols>
  <sheetData>
    <row r="1" spans="2:35" ht="14.25" thickBot="1" x14ac:dyDescent="0.2">
      <c r="AH1" s="1"/>
    </row>
    <row r="2" spans="2:35" ht="14.25" thickTop="1" x14ac:dyDescent="0.15">
      <c r="B2" s="3" t="s">
        <v>1042</v>
      </c>
      <c r="AH2" s="917" t="s">
        <v>755</v>
      </c>
      <c r="AI2" s="918"/>
    </row>
    <row r="3" spans="2:35" ht="14.25" thickBot="1" x14ac:dyDescent="0.2">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H3" s="919"/>
      <c r="AI3" s="920"/>
    </row>
    <row r="4" spans="2:35" ht="14.25" thickTop="1" x14ac:dyDescent="0.15">
      <c r="B4" s="1271" t="s">
        <v>1043</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H4" s="485"/>
    </row>
    <row r="5" spans="2:35" x14ac:dyDescent="0.15">
      <c r="AH5" s="485"/>
    </row>
    <row r="6" spans="2:35" ht="30" customHeight="1" x14ac:dyDescent="0.15">
      <c r="B6" s="94">
        <v>1</v>
      </c>
      <c r="C6" s="1158" t="s">
        <v>459</v>
      </c>
      <c r="D6" s="1158"/>
      <c r="E6" s="1158"/>
      <c r="F6" s="1158"/>
      <c r="G6" s="1159"/>
      <c r="H6" s="855"/>
      <c r="I6" s="856"/>
      <c r="J6" s="856"/>
      <c r="K6" s="856"/>
      <c r="L6" s="856"/>
      <c r="M6" s="856"/>
      <c r="N6" s="856"/>
      <c r="O6" s="856"/>
      <c r="P6" s="856"/>
      <c r="Q6" s="856"/>
      <c r="R6" s="856"/>
      <c r="S6" s="856"/>
      <c r="T6" s="856"/>
      <c r="U6" s="856"/>
      <c r="V6" s="856"/>
      <c r="W6" s="856"/>
      <c r="X6" s="856"/>
      <c r="Y6" s="856"/>
      <c r="Z6" s="856"/>
      <c r="AA6" s="856"/>
      <c r="AB6" s="856"/>
      <c r="AC6" s="857"/>
      <c r="AH6" s="485"/>
    </row>
    <row r="7" spans="2:35" ht="30" customHeight="1" x14ac:dyDescent="0.15">
      <c r="B7" s="512">
        <v>2</v>
      </c>
      <c r="C7" s="1178" t="s">
        <v>460</v>
      </c>
      <c r="D7" s="1178"/>
      <c r="E7" s="1178"/>
      <c r="F7" s="1178"/>
      <c r="G7" s="1179"/>
      <c r="H7" s="15"/>
      <c r="I7" s="593" t="s">
        <v>782</v>
      </c>
      <c r="J7" s="299" t="s">
        <v>878</v>
      </c>
      <c r="K7" s="299"/>
      <c r="L7" s="299"/>
      <c r="M7" s="299"/>
      <c r="N7" s="593" t="s">
        <v>782</v>
      </c>
      <c r="O7" s="299" t="s">
        <v>879</v>
      </c>
      <c r="P7" s="299"/>
      <c r="Q7" s="299"/>
      <c r="R7" s="299"/>
      <c r="S7" s="593" t="s">
        <v>782</v>
      </c>
      <c r="T7" s="299" t="s">
        <v>880</v>
      </c>
      <c r="U7" s="299"/>
      <c r="V7" s="16"/>
      <c r="W7" s="16"/>
      <c r="X7" s="16"/>
      <c r="Y7" s="16"/>
      <c r="Z7" s="16"/>
      <c r="AC7" s="427"/>
      <c r="AH7" s="485"/>
    </row>
    <row r="8" spans="2:35" ht="30" customHeight="1" x14ac:dyDescent="0.15">
      <c r="B8" s="1174">
        <v>3</v>
      </c>
      <c r="C8" s="1295" t="s">
        <v>461</v>
      </c>
      <c r="D8" s="1295"/>
      <c r="E8" s="1295"/>
      <c r="F8" s="1295"/>
      <c r="G8" s="1296"/>
      <c r="H8" s="430"/>
      <c r="I8" s="569" t="s">
        <v>782</v>
      </c>
      <c r="J8" s="2" t="s">
        <v>1044</v>
      </c>
      <c r="K8" s="2"/>
      <c r="L8" s="2"/>
      <c r="M8" s="2"/>
      <c r="N8" s="2"/>
      <c r="O8" s="2"/>
      <c r="P8" s="2"/>
      <c r="Q8" s="569" t="s">
        <v>782</v>
      </c>
      <c r="R8" s="22" t="s">
        <v>1045</v>
      </c>
      <c r="U8" s="2"/>
      <c r="AA8" s="57"/>
      <c r="AB8" s="57"/>
      <c r="AC8" s="58"/>
      <c r="AH8" s="485"/>
    </row>
    <row r="9" spans="2:35" ht="30" customHeight="1" x14ac:dyDescent="0.15">
      <c r="B9" s="852"/>
      <c r="C9" s="1297"/>
      <c r="D9" s="1297"/>
      <c r="E9" s="1297"/>
      <c r="F9" s="1297"/>
      <c r="G9" s="1298"/>
      <c r="H9" s="429"/>
      <c r="I9" s="586" t="s">
        <v>782</v>
      </c>
      <c r="J9" s="424" t="s">
        <v>1046</v>
      </c>
      <c r="K9" s="424"/>
      <c r="L9" s="424"/>
      <c r="M9" s="424"/>
      <c r="N9" s="424"/>
      <c r="O9" s="424"/>
      <c r="P9" s="424"/>
      <c r="Q9" s="586" t="s">
        <v>782</v>
      </c>
      <c r="R9" s="424" t="s">
        <v>1047</v>
      </c>
      <c r="S9" s="59"/>
      <c r="T9" s="59"/>
      <c r="U9" s="424"/>
      <c r="V9" s="59"/>
      <c r="W9" s="59"/>
      <c r="X9" s="59"/>
      <c r="Y9" s="59"/>
      <c r="Z9" s="59"/>
      <c r="AA9" s="59"/>
      <c r="AB9" s="59"/>
      <c r="AC9" s="60"/>
    </row>
    <row r="10" spans="2:35" x14ac:dyDescent="0.15">
      <c r="B10" s="102"/>
      <c r="C10" s="57"/>
      <c r="D10" s="57"/>
      <c r="E10" s="57"/>
      <c r="F10" s="57"/>
      <c r="G10" s="58"/>
      <c r="H10" s="430"/>
      <c r="AC10" s="427"/>
    </row>
    <row r="11" spans="2:35" x14ac:dyDescent="0.15">
      <c r="B11" s="426">
        <v>4</v>
      </c>
      <c r="C11" s="848" t="s">
        <v>654</v>
      </c>
      <c r="D11" s="848"/>
      <c r="E11" s="848"/>
      <c r="F11" s="848"/>
      <c r="G11" s="905"/>
      <c r="H11" s="430"/>
      <c r="I11" s="3" t="s">
        <v>655</v>
      </c>
      <c r="AC11" s="427"/>
    </row>
    <row r="12" spans="2:35" x14ac:dyDescent="0.15">
      <c r="B12" s="426"/>
      <c r="C12" s="848"/>
      <c r="D12" s="848"/>
      <c r="E12" s="848"/>
      <c r="F12" s="848"/>
      <c r="G12" s="905"/>
      <c r="H12" s="430"/>
      <c r="AC12" s="427"/>
    </row>
    <row r="13" spans="2:35" x14ac:dyDescent="0.15">
      <c r="B13" s="426"/>
      <c r="C13" s="848"/>
      <c r="D13" s="848"/>
      <c r="E13" s="848"/>
      <c r="F13" s="848"/>
      <c r="G13" s="905"/>
      <c r="H13" s="430"/>
      <c r="I13" s="1157" t="s">
        <v>465</v>
      </c>
      <c r="J13" s="1157"/>
      <c r="K13" s="1157"/>
      <c r="L13" s="1157"/>
      <c r="M13" s="1157"/>
      <c r="N13" s="1157"/>
      <c r="O13" s="1174" t="s">
        <v>466</v>
      </c>
      <c r="P13" s="1175"/>
      <c r="Q13" s="1175"/>
      <c r="R13" s="1175"/>
      <c r="S13" s="1175"/>
      <c r="T13" s="1175"/>
      <c r="U13" s="1175"/>
      <c r="V13" s="1175"/>
      <c r="W13" s="1176"/>
      <c r="AC13" s="427"/>
    </row>
    <row r="14" spans="2:35" x14ac:dyDescent="0.15">
      <c r="B14" s="426"/>
      <c r="G14" s="427"/>
      <c r="H14" s="430"/>
      <c r="I14" s="1157"/>
      <c r="J14" s="1157"/>
      <c r="K14" s="1157"/>
      <c r="L14" s="1157"/>
      <c r="M14" s="1157"/>
      <c r="N14" s="1157"/>
      <c r="O14" s="852"/>
      <c r="P14" s="853"/>
      <c r="Q14" s="853"/>
      <c r="R14" s="853"/>
      <c r="S14" s="853"/>
      <c r="T14" s="853"/>
      <c r="U14" s="853"/>
      <c r="V14" s="853"/>
      <c r="W14" s="854"/>
      <c r="AC14" s="427"/>
    </row>
    <row r="15" spans="2:35" ht="13.5" customHeight="1" x14ac:dyDescent="0.15">
      <c r="B15" s="426"/>
      <c r="G15" s="427"/>
      <c r="H15" s="430"/>
      <c r="I15" s="1174" t="s">
        <v>467</v>
      </c>
      <c r="J15" s="1175"/>
      <c r="K15" s="1175"/>
      <c r="L15" s="1175"/>
      <c r="M15" s="1175"/>
      <c r="N15" s="1176"/>
      <c r="O15" s="1174"/>
      <c r="P15" s="1175"/>
      <c r="Q15" s="1175"/>
      <c r="R15" s="1175"/>
      <c r="S15" s="1175"/>
      <c r="T15" s="1175"/>
      <c r="U15" s="1175"/>
      <c r="V15" s="1175"/>
      <c r="W15" s="1176"/>
      <c r="AC15" s="427"/>
    </row>
    <row r="16" spans="2:35" x14ac:dyDescent="0.15">
      <c r="B16" s="426"/>
      <c r="G16" s="427"/>
      <c r="H16" s="430"/>
      <c r="I16" s="852"/>
      <c r="J16" s="853"/>
      <c r="K16" s="853"/>
      <c r="L16" s="853"/>
      <c r="M16" s="853"/>
      <c r="N16" s="854"/>
      <c r="O16" s="852"/>
      <c r="P16" s="853"/>
      <c r="Q16" s="853"/>
      <c r="R16" s="853"/>
      <c r="S16" s="853"/>
      <c r="T16" s="853"/>
      <c r="U16" s="853"/>
      <c r="V16" s="853"/>
      <c r="W16" s="854"/>
      <c r="AC16" s="427"/>
    </row>
    <row r="17" spans="2:29" x14ac:dyDescent="0.15">
      <c r="B17" s="426"/>
      <c r="G17" s="427"/>
      <c r="H17" s="430"/>
      <c r="I17" s="1174" t="s">
        <v>468</v>
      </c>
      <c r="J17" s="1175"/>
      <c r="K17" s="1175"/>
      <c r="L17" s="1175"/>
      <c r="M17" s="1175"/>
      <c r="N17" s="1176"/>
      <c r="O17" s="1174"/>
      <c r="P17" s="1175"/>
      <c r="Q17" s="1175"/>
      <c r="R17" s="1175"/>
      <c r="S17" s="1175"/>
      <c r="T17" s="1175"/>
      <c r="U17" s="1175"/>
      <c r="V17" s="1175"/>
      <c r="W17" s="1176"/>
      <c r="AC17" s="427"/>
    </row>
    <row r="18" spans="2:29" x14ac:dyDescent="0.15">
      <c r="B18" s="426"/>
      <c r="G18" s="427"/>
      <c r="H18" s="430"/>
      <c r="I18" s="852"/>
      <c r="J18" s="853"/>
      <c r="K18" s="853"/>
      <c r="L18" s="853"/>
      <c r="M18" s="853"/>
      <c r="N18" s="854"/>
      <c r="O18" s="852"/>
      <c r="P18" s="853"/>
      <c r="Q18" s="853"/>
      <c r="R18" s="853"/>
      <c r="S18" s="853"/>
      <c r="T18" s="853"/>
      <c r="U18" s="853"/>
      <c r="V18" s="853"/>
      <c r="W18" s="854"/>
      <c r="AC18" s="427"/>
    </row>
    <row r="19" spans="2:29" x14ac:dyDescent="0.15">
      <c r="B19" s="426"/>
      <c r="G19" s="427"/>
      <c r="H19" s="430"/>
      <c r="I19" s="1157" t="s">
        <v>656</v>
      </c>
      <c r="J19" s="1157"/>
      <c r="K19" s="1157"/>
      <c r="L19" s="1157"/>
      <c r="M19" s="1157"/>
      <c r="N19" s="1157"/>
      <c r="O19" s="1174"/>
      <c r="P19" s="1175"/>
      <c r="Q19" s="1175"/>
      <c r="R19" s="1175"/>
      <c r="S19" s="1175"/>
      <c r="T19" s="1175"/>
      <c r="U19" s="1175"/>
      <c r="V19" s="1175"/>
      <c r="W19" s="1176"/>
      <c r="AC19" s="427"/>
    </row>
    <row r="20" spans="2:29" x14ac:dyDescent="0.15">
      <c r="B20" s="426"/>
      <c r="G20" s="427"/>
      <c r="H20" s="430"/>
      <c r="I20" s="1157"/>
      <c r="J20" s="1157"/>
      <c r="K20" s="1157"/>
      <c r="L20" s="1157"/>
      <c r="M20" s="1157"/>
      <c r="N20" s="1157"/>
      <c r="O20" s="852"/>
      <c r="P20" s="853"/>
      <c r="Q20" s="853"/>
      <c r="R20" s="853"/>
      <c r="S20" s="853"/>
      <c r="T20" s="853"/>
      <c r="U20" s="853"/>
      <c r="V20" s="853"/>
      <c r="W20" s="854"/>
      <c r="AC20" s="427"/>
    </row>
    <row r="21" spans="2:29" x14ac:dyDescent="0.15">
      <c r="B21" s="426"/>
      <c r="G21" s="427"/>
      <c r="H21" s="430"/>
      <c r="I21" s="1157" t="s">
        <v>657</v>
      </c>
      <c r="J21" s="1157"/>
      <c r="K21" s="1157"/>
      <c r="L21" s="1157"/>
      <c r="M21" s="1157"/>
      <c r="N21" s="1157"/>
      <c r="O21" s="1174"/>
      <c r="P21" s="1175"/>
      <c r="Q21" s="1175"/>
      <c r="R21" s="1175"/>
      <c r="S21" s="1175"/>
      <c r="T21" s="1175"/>
      <c r="U21" s="1175"/>
      <c r="V21" s="1175"/>
      <c r="W21" s="1176"/>
      <c r="AC21" s="427"/>
    </row>
    <row r="22" spans="2:29" x14ac:dyDescent="0.15">
      <c r="B22" s="426"/>
      <c r="G22" s="427"/>
      <c r="H22" s="430"/>
      <c r="I22" s="1157"/>
      <c r="J22" s="1157"/>
      <c r="K22" s="1157"/>
      <c r="L22" s="1157"/>
      <c r="M22" s="1157"/>
      <c r="N22" s="1157"/>
      <c r="O22" s="852"/>
      <c r="P22" s="853"/>
      <c r="Q22" s="853"/>
      <c r="R22" s="853"/>
      <c r="S22" s="853"/>
      <c r="T22" s="853"/>
      <c r="U22" s="853"/>
      <c r="V22" s="853"/>
      <c r="W22" s="854"/>
      <c r="AC22" s="427"/>
    </row>
    <row r="23" spans="2:29" x14ac:dyDescent="0.15">
      <c r="B23" s="426"/>
      <c r="G23" s="427"/>
      <c r="H23" s="430"/>
      <c r="I23" s="1157" t="s">
        <v>471</v>
      </c>
      <c r="J23" s="1157"/>
      <c r="K23" s="1157"/>
      <c r="L23" s="1157"/>
      <c r="M23" s="1157"/>
      <c r="N23" s="1157"/>
      <c r="O23" s="1174"/>
      <c r="P23" s="1175"/>
      <c r="Q23" s="1175"/>
      <c r="R23" s="1175"/>
      <c r="S23" s="1175"/>
      <c r="T23" s="1175"/>
      <c r="U23" s="1175"/>
      <c r="V23" s="1175"/>
      <c r="W23" s="1176"/>
      <c r="AC23" s="427"/>
    </row>
    <row r="24" spans="2:29" x14ac:dyDescent="0.15">
      <c r="B24" s="426"/>
      <c r="G24" s="427"/>
      <c r="H24" s="430"/>
      <c r="I24" s="1157"/>
      <c r="J24" s="1157"/>
      <c r="K24" s="1157"/>
      <c r="L24" s="1157"/>
      <c r="M24" s="1157"/>
      <c r="N24" s="1157"/>
      <c r="O24" s="852"/>
      <c r="P24" s="853"/>
      <c r="Q24" s="853"/>
      <c r="R24" s="853"/>
      <c r="S24" s="853"/>
      <c r="T24" s="853"/>
      <c r="U24" s="853"/>
      <c r="V24" s="853"/>
      <c r="W24" s="854"/>
      <c r="AC24" s="427"/>
    </row>
    <row r="25" spans="2:29" x14ac:dyDescent="0.15">
      <c r="B25" s="426"/>
      <c r="G25" s="427"/>
      <c r="H25" s="430"/>
      <c r="I25" s="1157"/>
      <c r="J25" s="1157"/>
      <c r="K25" s="1157"/>
      <c r="L25" s="1157"/>
      <c r="M25" s="1157"/>
      <c r="N25" s="1157"/>
      <c r="O25" s="1174"/>
      <c r="P25" s="1175"/>
      <c r="Q25" s="1175"/>
      <c r="R25" s="1175"/>
      <c r="S25" s="1175"/>
      <c r="T25" s="1175"/>
      <c r="U25" s="1175"/>
      <c r="V25" s="1175"/>
      <c r="W25" s="1176"/>
      <c r="AC25" s="427"/>
    </row>
    <row r="26" spans="2:29" x14ac:dyDescent="0.15">
      <c r="B26" s="426"/>
      <c r="G26" s="427"/>
      <c r="H26" s="430"/>
      <c r="I26" s="1157"/>
      <c r="J26" s="1157"/>
      <c r="K26" s="1157"/>
      <c r="L26" s="1157"/>
      <c r="M26" s="1157"/>
      <c r="N26" s="1157"/>
      <c r="O26" s="852"/>
      <c r="P26" s="853"/>
      <c r="Q26" s="853"/>
      <c r="R26" s="853"/>
      <c r="S26" s="853"/>
      <c r="T26" s="853"/>
      <c r="U26" s="853"/>
      <c r="V26" s="853"/>
      <c r="W26" s="854"/>
      <c r="AC26" s="427"/>
    </row>
    <row r="27" spans="2:29" x14ac:dyDescent="0.15">
      <c r="B27" s="426"/>
      <c r="G27" s="427"/>
      <c r="H27" s="430"/>
      <c r="I27" s="1157"/>
      <c r="J27" s="1157"/>
      <c r="K27" s="1157"/>
      <c r="L27" s="1157"/>
      <c r="M27" s="1157"/>
      <c r="N27" s="1157"/>
      <c r="O27" s="1174"/>
      <c r="P27" s="1175"/>
      <c r="Q27" s="1175"/>
      <c r="R27" s="1175"/>
      <c r="S27" s="1175"/>
      <c r="T27" s="1175"/>
      <c r="U27" s="1175"/>
      <c r="V27" s="1175"/>
      <c r="W27" s="1176"/>
      <c r="AC27" s="427"/>
    </row>
    <row r="28" spans="2:29" x14ac:dyDescent="0.15">
      <c r="B28" s="426"/>
      <c r="G28" s="427"/>
      <c r="H28" s="430"/>
      <c r="I28" s="1157"/>
      <c r="J28" s="1157"/>
      <c r="K28" s="1157"/>
      <c r="L28" s="1157"/>
      <c r="M28" s="1157"/>
      <c r="N28" s="1157"/>
      <c r="O28" s="852"/>
      <c r="P28" s="853"/>
      <c r="Q28" s="853"/>
      <c r="R28" s="853"/>
      <c r="S28" s="853"/>
      <c r="T28" s="853"/>
      <c r="U28" s="853"/>
      <c r="V28" s="853"/>
      <c r="W28" s="854"/>
      <c r="AC28" s="427"/>
    </row>
    <row r="29" spans="2:29" x14ac:dyDescent="0.15">
      <c r="B29" s="426"/>
      <c r="G29" s="427"/>
      <c r="H29" s="430"/>
      <c r="I29" s="1157"/>
      <c r="J29" s="1157"/>
      <c r="K29" s="1157"/>
      <c r="L29" s="1157"/>
      <c r="M29" s="1157"/>
      <c r="N29" s="1157"/>
      <c r="O29" s="1174"/>
      <c r="P29" s="1175"/>
      <c r="Q29" s="1175"/>
      <c r="R29" s="1175"/>
      <c r="S29" s="1175"/>
      <c r="T29" s="1175"/>
      <c r="U29" s="1175"/>
      <c r="V29" s="1175"/>
      <c r="W29" s="1176"/>
      <c r="AC29" s="427"/>
    </row>
    <row r="30" spans="2:29" x14ac:dyDescent="0.15">
      <c r="B30" s="426"/>
      <c r="G30" s="427"/>
      <c r="H30" s="430"/>
      <c r="I30" s="1157"/>
      <c r="J30" s="1157"/>
      <c r="K30" s="1157"/>
      <c r="L30" s="1157"/>
      <c r="M30" s="1157"/>
      <c r="N30" s="1157"/>
      <c r="O30" s="852"/>
      <c r="P30" s="853"/>
      <c r="Q30" s="853"/>
      <c r="R30" s="853"/>
      <c r="S30" s="853"/>
      <c r="T30" s="853"/>
      <c r="U30" s="853"/>
      <c r="V30" s="853"/>
      <c r="W30" s="854"/>
      <c r="AC30" s="427"/>
    </row>
    <row r="31" spans="2:29" x14ac:dyDescent="0.15">
      <c r="B31" s="426"/>
      <c r="G31" s="427"/>
      <c r="H31" s="430"/>
      <c r="I31" s="1157"/>
      <c r="J31" s="1157"/>
      <c r="K31" s="1157"/>
      <c r="L31" s="1157"/>
      <c r="M31" s="1157"/>
      <c r="N31" s="1157"/>
      <c r="O31" s="1174"/>
      <c r="P31" s="1175"/>
      <c r="Q31" s="1175"/>
      <c r="R31" s="1175"/>
      <c r="S31" s="1175"/>
      <c r="T31" s="1175"/>
      <c r="U31" s="1175"/>
      <c r="V31" s="1175"/>
      <c r="W31" s="1176"/>
      <c r="AC31" s="427"/>
    </row>
    <row r="32" spans="2:29" x14ac:dyDescent="0.15">
      <c r="B32" s="426"/>
      <c r="G32" s="427"/>
      <c r="H32" s="430"/>
      <c r="I32" s="1157"/>
      <c r="J32" s="1157"/>
      <c r="K32" s="1157"/>
      <c r="L32" s="1157"/>
      <c r="M32" s="1157"/>
      <c r="N32" s="1157"/>
      <c r="O32" s="852"/>
      <c r="P32" s="853"/>
      <c r="Q32" s="853"/>
      <c r="R32" s="853"/>
      <c r="S32" s="853"/>
      <c r="T32" s="853"/>
      <c r="U32" s="853"/>
      <c r="V32" s="853"/>
      <c r="W32" s="854"/>
      <c r="AC32" s="427"/>
    </row>
    <row r="33" spans="2:35" x14ac:dyDescent="0.15">
      <c r="B33" s="99"/>
      <c r="C33" s="59"/>
      <c r="D33" s="59"/>
      <c r="E33" s="59"/>
      <c r="F33" s="59"/>
      <c r="G33" s="60"/>
      <c r="H33" s="429"/>
      <c r="I33" s="59"/>
      <c r="J33" s="59"/>
      <c r="K33" s="59"/>
      <c r="L33" s="59"/>
      <c r="M33" s="59"/>
      <c r="N33" s="59"/>
      <c r="O33" s="59"/>
      <c r="P33" s="59"/>
      <c r="Q33" s="59"/>
      <c r="R33" s="59"/>
      <c r="S33" s="59"/>
      <c r="T33" s="59"/>
      <c r="U33" s="59"/>
      <c r="V33" s="59"/>
      <c r="W33" s="59"/>
      <c r="X33" s="59"/>
      <c r="Y33" s="59"/>
      <c r="Z33" s="59"/>
      <c r="AA33" s="59"/>
      <c r="AB33" s="59"/>
      <c r="AC33" s="60"/>
    </row>
    <row r="34" spans="2:35" x14ac:dyDescent="0.15">
      <c r="H34" s="431"/>
      <c r="I34" s="431"/>
      <c r="J34" s="431"/>
      <c r="K34" s="431"/>
      <c r="L34" s="431"/>
      <c r="M34" s="431"/>
      <c r="N34" s="431"/>
      <c r="O34" s="431"/>
      <c r="P34" s="431"/>
      <c r="Q34" s="431"/>
      <c r="R34" s="431"/>
      <c r="S34" s="431"/>
      <c r="T34" s="431"/>
      <c r="U34" s="431"/>
      <c r="V34" s="431"/>
      <c r="W34" s="431"/>
      <c r="X34" s="431"/>
      <c r="Y34" s="431"/>
      <c r="Z34" s="431"/>
      <c r="AA34" s="431"/>
      <c r="AB34" s="431"/>
      <c r="AC34" s="431"/>
      <c r="AI34" s="477"/>
    </row>
    <row r="35" spans="2:35" ht="6" customHeight="1" x14ac:dyDescent="0.15">
      <c r="AI35" s="477"/>
    </row>
    <row r="36" spans="2:35" ht="13.5" customHeight="1" x14ac:dyDescent="0.15">
      <c r="B36" s="3" t="s">
        <v>578</v>
      </c>
      <c r="C36" s="848" t="s">
        <v>1048</v>
      </c>
      <c r="D36" s="848"/>
      <c r="E36" s="848"/>
      <c r="F36" s="848"/>
      <c r="G36" s="848"/>
      <c r="H36" s="848"/>
      <c r="I36" s="848"/>
      <c r="J36" s="848"/>
      <c r="K36" s="848"/>
      <c r="L36" s="848"/>
      <c r="M36" s="848"/>
      <c r="N36" s="848"/>
      <c r="O36" s="848"/>
      <c r="P36" s="848"/>
      <c r="Q36" s="848"/>
      <c r="R36" s="848"/>
      <c r="S36" s="848"/>
      <c r="T36" s="848"/>
      <c r="U36" s="848"/>
      <c r="V36" s="848"/>
      <c r="W36" s="848"/>
      <c r="X36" s="848"/>
      <c r="Y36" s="848"/>
      <c r="Z36" s="848"/>
      <c r="AA36" s="848"/>
      <c r="AB36" s="848"/>
      <c r="AC36" s="848"/>
      <c r="AD36" s="509"/>
      <c r="AI36" s="477"/>
    </row>
    <row r="37" spans="2:35" x14ac:dyDescent="0.15">
      <c r="C37" s="848"/>
      <c r="D37" s="848"/>
      <c r="E37" s="848"/>
      <c r="F37" s="848"/>
      <c r="G37" s="848"/>
      <c r="H37" s="848"/>
      <c r="I37" s="848"/>
      <c r="J37" s="848"/>
      <c r="K37" s="848"/>
      <c r="L37" s="848"/>
      <c r="M37" s="848"/>
      <c r="N37" s="848"/>
      <c r="O37" s="848"/>
      <c r="P37" s="848"/>
      <c r="Q37" s="848"/>
      <c r="R37" s="848"/>
      <c r="S37" s="848"/>
      <c r="T37" s="848"/>
      <c r="U37" s="848"/>
      <c r="V37" s="848"/>
      <c r="W37" s="848"/>
      <c r="X37" s="848"/>
      <c r="Y37" s="848"/>
      <c r="Z37" s="848"/>
      <c r="AA37" s="848"/>
      <c r="AB37" s="848"/>
      <c r="AC37" s="848"/>
      <c r="AD37" s="509"/>
      <c r="AI37" s="477"/>
    </row>
    <row r="38" spans="2:35" x14ac:dyDescent="0.15">
      <c r="AI38" s="477"/>
    </row>
    <row r="39" spans="2:35" x14ac:dyDescent="0.15">
      <c r="AI39" s="477"/>
    </row>
    <row r="40" spans="2:35" x14ac:dyDescent="0.15">
      <c r="AI40" s="477"/>
    </row>
    <row r="41" spans="2:35" x14ac:dyDescent="0.15">
      <c r="AI41" s="477"/>
    </row>
    <row r="42" spans="2:35" x14ac:dyDescent="0.15">
      <c r="AI42" s="477"/>
    </row>
    <row r="43" spans="2:35" x14ac:dyDescent="0.15">
      <c r="AI43" s="477"/>
    </row>
    <row r="44" spans="2:35" x14ac:dyDescent="0.15">
      <c r="AI44" s="477"/>
    </row>
    <row r="122" spans="3:7" x14ac:dyDescent="0.15">
      <c r="C122" s="59"/>
      <c r="D122" s="59"/>
      <c r="E122" s="59"/>
      <c r="F122" s="59"/>
      <c r="G122" s="59"/>
    </row>
    <row r="123" spans="3:7" x14ac:dyDescent="0.15">
      <c r="C123" s="57"/>
    </row>
  </sheetData>
  <mergeCells count="30">
    <mergeCell ref="I31:N32"/>
    <mergeCell ref="O31:W32"/>
    <mergeCell ref="C36:AC37"/>
    <mergeCell ref="AH2:AI3"/>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1F1DB593-9041-43AC-8AE1-202BFE838E95}">
      <formula1>"□,■"</formula1>
    </dataValidation>
  </dataValidations>
  <hyperlinks>
    <hyperlink ref="AH2" location="添付書類一覧!A1" display="添付書類一覧に戻る" xr:uid="{3CD6CCC3-61EC-4E47-A2D1-122FC284AFB7}"/>
  </hyperlink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D2F7-18F2-4FA6-BA95-DE8A51264350}">
  <sheetPr>
    <tabColor rgb="FFFF0000"/>
  </sheetPr>
  <dimension ref="A1:AM123"/>
  <sheetViews>
    <sheetView view="pageBreakPreview" zoomScale="70" zoomScaleNormal="100" zoomScaleSheetLayoutView="70" workbookViewId="0">
      <selection activeCell="AL2" sqref="AL2:AM3"/>
    </sheetView>
  </sheetViews>
  <sheetFormatPr defaultColWidth="3.5" defaultRowHeight="13.5" x14ac:dyDescent="0.15"/>
  <cols>
    <col min="1" max="1" width="1.25" style="3" customWidth="1"/>
    <col min="2" max="2" width="3.125" style="85" customWidth="1"/>
    <col min="3" max="30" width="3.125" style="3" customWidth="1"/>
    <col min="31" max="33" width="3.25" style="3" customWidth="1"/>
    <col min="34" max="34" width="3.125" style="3" customWidth="1"/>
    <col min="35" max="35" width="1.25" style="3" customWidth="1"/>
    <col min="36" max="37" width="3.5" style="3"/>
    <col min="38" max="38" width="25.875" style="486" customWidth="1"/>
    <col min="39" max="39" width="3.5" style="434"/>
    <col min="40" max="256" width="3.5" style="3"/>
    <col min="257" max="257" width="1.25" style="3" customWidth="1"/>
    <col min="258" max="286" width="3.125" style="3" customWidth="1"/>
    <col min="287" max="289" width="3.25" style="3" customWidth="1"/>
    <col min="290" max="290" width="3.125" style="3" customWidth="1"/>
    <col min="291" max="291" width="1.25" style="3" customWidth="1"/>
    <col min="292" max="512" width="3.5" style="3"/>
    <col min="513" max="513" width="1.25" style="3" customWidth="1"/>
    <col min="514" max="542" width="3.125" style="3" customWidth="1"/>
    <col min="543" max="545" width="3.25" style="3" customWidth="1"/>
    <col min="546" max="546" width="3.125" style="3" customWidth="1"/>
    <col min="547" max="547" width="1.25" style="3" customWidth="1"/>
    <col min="548" max="768" width="3.5" style="3"/>
    <col min="769" max="769" width="1.25" style="3" customWidth="1"/>
    <col min="770" max="798" width="3.125" style="3" customWidth="1"/>
    <col min="799" max="801" width="3.25" style="3" customWidth="1"/>
    <col min="802" max="802" width="3.125" style="3" customWidth="1"/>
    <col min="803" max="803" width="1.25" style="3" customWidth="1"/>
    <col min="804" max="1024" width="3.5" style="3"/>
    <col min="1025" max="1025" width="1.25" style="3" customWidth="1"/>
    <col min="1026" max="1054" width="3.125" style="3" customWidth="1"/>
    <col min="1055" max="1057" width="3.25" style="3" customWidth="1"/>
    <col min="1058" max="1058" width="3.125" style="3" customWidth="1"/>
    <col min="1059" max="1059" width="1.25" style="3" customWidth="1"/>
    <col min="1060" max="1280" width="3.5" style="3"/>
    <col min="1281" max="1281" width="1.25" style="3" customWidth="1"/>
    <col min="1282" max="1310" width="3.125" style="3" customWidth="1"/>
    <col min="1311" max="1313" width="3.25" style="3" customWidth="1"/>
    <col min="1314" max="1314" width="3.125" style="3" customWidth="1"/>
    <col min="1315" max="1315" width="1.25" style="3" customWidth="1"/>
    <col min="1316" max="1536" width="3.5" style="3"/>
    <col min="1537" max="1537" width="1.25" style="3" customWidth="1"/>
    <col min="1538" max="1566" width="3.125" style="3" customWidth="1"/>
    <col min="1567" max="1569" width="3.25" style="3" customWidth="1"/>
    <col min="1570" max="1570" width="3.125" style="3" customWidth="1"/>
    <col min="1571" max="1571" width="1.25" style="3" customWidth="1"/>
    <col min="1572" max="1792" width="3.5" style="3"/>
    <col min="1793" max="1793" width="1.25" style="3" customWidth="1"/>
    <col min="1794" max="1822" width="3.125" style="3" customWidth="1"/>
    <col min="1823" max="1825" width="3.25" style="3" customWidth="1"/>
    <col min="1826" max="1826" width="3.125" style="3" customWidth="1"/>
    <col min="1827" max="1827" width="1.25" style="3" customWidth="1"/>
    <col min="1828" max="2048" width="3.5" style="3"/>
    <col min="2049" max="2049" width="1.25" style="3" customWidth="1"/>
    <col min="2050" max="2078" width="3.125" style="3" customWidth="1"/>
    <col min="2079" max="2081" width="3.25" style="3" customWidth="1"/>
    <col min="2082" max="2082" width="3.125" style="3" customWidth="1"/>
    <col min="2083" max="2083" width="1.25" style="3" customWidth="1"/>
    <col min="2084" max="2304" width="3.5" style="3"/>
    <col min="2305" max="2305" width="1.25" style="3" customWidth="1"/>
    <col min="2306" max="2334" width="3.125" style="3" customWidth="1"/>
    <col min="2335" max="2337" width="3.25" style="3" customWidth="1"/>
    <col min="2338" max="2338" width="3.125" style="3" customWidth="1"/>
    <col min="2339" max="2339" width="1.25" style="3" customWidth="1"/>
    <col min="2340" max="2560" width="3.5" style="3"/>
    <col min="2561" max="2561" width="1.25" style="3" customWidth="1"/>
    <col min="2562" max="2590" width="3.125" style="3" customWidth="1"/>
    <col min="2591" max="2593" width="3.25" style="3" customWidth="1"/>
    <col min="2594" max="2594" width="3.125" style="3" customWidth="1"/>
    <col min="2595" max="2595" width="1.25" style="3" customWidth="1"/>
    <col min="2596" max="2816" width="3.5" style="3"/>
    <col min="2817" max="2817" width="1.25" style="3" customWidth="1"/>
    <col min="2818" max="2846" width="3.125" style="3" customWidth="1"/>
    <col min="2847" max="2849" width="3.25" style="3" customWidth="1"/>
    <col min="2850" max="2850" width="3.125" style="3" customWidth="1"/>
    <col min="2851" max="2851" width="1.25" style="3" customWidth="1"/>
    <col min="2852" max="3072" width="3.5" style="3"/>
    <col min="3073" max="3073" width="1.25" style="3" customWidth="1"/>
    <col min="3074" max="3102" width="3.125" style="3" customWidth="1"/>
    <col min="3103" max="3105" width="3.25" style="3" customWidth="1"/>
    <col min="3106" max="3106" width="3.125" style="3" customWidth="1"/>
    <col min="3107" max="3107" width="1.25" style="3" customWidth="1"/>
    <col min="3108" max="3328" width="3.5" style="3"/>
    <col min="3329" max="3329" width="1.25" style="3" customWidth="1"/>
    <col min="3330" max="3358" width="3.125" style="3" customWidth="1"/>
    <col min="3359" max="3361" width="3.25" style="3" customWidth="1"/>
    <col min="3362" max="3362" width="3.125" style="3" customWidth="1"/>
    <col min="3363" max="3363" width="1.25" style="3" customWidth="1"/>
    <col min="3364" max="3584" width="3.5" style="3"/>
    <col min="3585" max="3585" width="1.25" style="3" customWidth="1"/>
    <col min="3586" max="3614" width="3.125" style="3" customWidth="1"/>
    <col min="3615" max="3617" width="3.25" style="3" customWidth="1"/>
    <col min="3618" max="3618" width="3.125" style="3" customWidth="1"/>
    <col min="3619" max="3619" width="1.25" style="3" customWidth="1"/>
    <col min="3620" max="3840" width="3.5" style="3"/>
    <col min="3841" max="3841" width="1.25" style="3" customWidth="1"/>
    <col min="3842" max="3870" width="3.125" style="3" customWidth="1"/>
    <col min="3871" max="3873" width="3.25" style="3" customWidth="1"/>
    <col min="3874" max="3874" width="3.125" style="3" customWidth="1"/>
    <col min="3875" max="3875" width="1.25" style="3" customWidth="1"/>
    <col min="3876" max="4096" width="3.5" style="3"/>
    <col min="4097" max="4097" width="1.25" style="3" customWidth="1"/>
    <col min="4098" max="4126" width="3.125" style="3" customWidth="1"/>
    <col min="4127" max="4129" width="3.25" style="3" customWidth="1"/>
    <col min="4130" max="4130" width="3.125" style="3" customWidth="1"/>
    <col min="4131" max="4131" width="1.25" style="3" customWidth="1"/>
    <col min="4132" max="4352" width="3.5" style="3"/>
    <col min="4353" max="4353" width="1.25" style="3" customWidth="1"/>
    <col min="4354" max="4382" width="3.125" style="3" customWidth="1"/>
    <col min="4383" max="4385" width="3.25" style="3" customWidth="1"/>
    <col min="4386" max="4386" width="3.125" style="3" customWidth="1"/>
    <col min="4387" max="4387" width="1.25" style="3" customWidth="1"/>
    <col min="4388" max="4608" width="3.5" style="3"/>
    <col min="4609" max="4609" width="1.25" style="3" customWidth="1"/>
    <col min="4610" max="4638" width="3.125" style="3" customWidth="1"/>
    <col min="4639" max="4641" width="3.25" style="3" customWidth="1"/>
    <col min="4642" max="4642" width="3.125" style="3" customWidth="1"/>
    <col min="4643" max="4643" width="1.25" style="3" customWidth="1"/>
    <col min="4644" max="4864" width="3.5" style="3"/>
    <col min="4865" max="4865" width="1.25" style="3" customWidth="1"/>
    <col min="4866" max="4894" width="3.125" style="3" customWidth="1"/>
    <col min="4895" max="4897" width="3.25" style="3" customWidth="1"/>
    <col min="4898" max="4898" width="3.125" style="3" customWidth="1"/>
    <col min="4899" max="4899" width="1.25" style="3" customWidth="1"/>
    <col min="4900" max="5120" width="3.5" style="3"/>
    <col min="5121" max="5121" width="1.25" style="3" customWidth="1"/>
    <col min="5122" max="5150" width="3.125" style="3" customWidth="1"/>
    <col min="5151" max="5153" width="3.25" style="3" customWidth="1"/>
    <col min="5154" max="5154" width="3.125" style="3" customWidth="1"/>
    <col min="5155" max="5155" width="1.25" style="3" customWidth="1"/>
    <col min="5156" max="5376" width="3.5" style="3"/>
    <col min="5377" max="5377" width="1.25" style="3" customWidth="1"/>
    <col min="5378" max="5406" width="3.125" style="3" customWidth="1"/>
    <col min="5407" max="5409" width="3.25" style="3" customWidth="1"/>
    <col min="5410" max="5410" width="3.125" style="3" customWidth="1"/>
    <col min="5411" max="5411" width="1.25" style="3" customWidth="1"/>
    <col min="5412" max="5632" width="3.5" style="3"/>
    <col min="5633" max="5633" width="1.25" style="3" customWidth="1"/>
    <col min="5634" max="5662" width="3.125" style="3" customWidth="1"/>
    <col min="5663" max="5665" width="3.25" style="3" customWidth="1"/>
    <col min="5666" max="5666" width="3.125" style="3" customWidth="1"/>
    <col min="5667" max="5667" width="1.25" style="3" customWidth="1"/>
    <col min="5668" max="5888" width="3.5" style="3"/>
    <col min="5889" max="5889" width="1.25" style="3" customWidth="1"/>
    <col min="5890" max="5918" width="3.125" style="3" customWidth="1"/>
    <col min="5919" max="5921" width="3.25" style="3" customWidth="1"/>
    <col min="5922" max="5922" width="3.125" style="3" customWidth="1"/>
    <col min="5923" max="5923" width="1.25" style="3" customWidth="1"/>
    <col min="5924" max="6144" width="3.5" style="3"/>
    <col min="6145" max="6145" width="1.25" style="3" customWidth="1"/>
    <col min="6146" max="6174" width="3.125" style="3" customWidth="1"/>
    <col min="6175" max="6177" width="3.25" style="3" customWidth="1"/>
    <col min="6178" max="6178" width="3.125" style="3" customWidth="1"/>
    <col min="6179" max="6179" width="1.25" style="3" customWidth="1"/>
    <col min="6180" max="6400" width="3.5" style="3"/>
    <col min="6401" max="6401" width="1.25" style="3" customWidth="1"/>
    <col min="6402" max="6430" width="3.125" style="3" customWidth="1"/>
    <col min="6431" max="6433" width="3.25" style="3" customWidth="1"/>
    <col min="6434" max="6434" width="3.125" style="3" customWidth="1"/>
    <col min="6435" max="6435" width="1.25" style="3" customWidth="1"/>
    <col min="6436" max="6656" width="3.5" style="3"/>
    <col min="6657" max="6657" width="1.25" style="3" customWidth="1"/>
    <col min="6658" max="6686" width="3.125" style="3" customWidth="1"/>
    <col min="6687" max="6689" width="3.25" style="3" customWidth="1"/>
    <col min="6690" max="6690" width="3.125" style="3" customWidth="1"/>
    <col min="6691" max="6691" width="1.25" style="3" customWidth="1"/>
    <col min="6692" max="6912" width="3.5" style="3"/>
    <col min="6913" max="6913" width="1.25" style="3" customWidth="1"/>
    <col min="6914" max="6942" width="3.125" style="3" customWidth="1"/>
    <col min="6943" max="6945" width="3.25" style="3" customWidth="1"/>
    <col min="6946" max="6946" width="3.125" style="3" customWidth="1"/>
    <col min="6947" max="6947" width="1.25" style="3" customWidth="1"/>
    <col min="6948" max="7168" width="3.5" style="3"/>
    <col min="7169" max="7169" width="1.25" style="3" customWidth="1"/>
    <col min="7170" max="7198" width="3.125" style="3" customWidth="1"/>
    <col min="7199" max="7201" width="3.25" style="3" customWidth="1"/>
    <col min="7202" max="7202" width="3.125" style="3" customWidth="1"/>
    <col min="7203" max="7203" width="1.25" style="3" customWidth="1"/>
    <col min="7204" max="7424" width="3.5" style="3"/>
    <col min="7425" max="7425" width="1.25" style="3" customWidth="1"/>
    <col min="7426" max="7454" width="3.125" style="3" customWidth="1"/>
    <col min="7455" max="7457" width="3.25" style="3" customWidth="1"/>
    <col min="7458" max="7458" width="3.125" style="3" customWidth="1"/>
    <col min="7459" max="7459" width="1.25" style="3" customWidth="1"/>
    <col min="7460" max="7680" width="3.5" style="3"/>
    <col min="7681" max="7681" width="1.25" style="3" customWidth="1"/>
    <col min="7682" max="7710" width="3.125" style="3" customWidth="1"/>
    <col min="7711" max="7713" width="3.25" style="3" customWidth="1"/>
    <col min="7714" max="7714" width="3.125" style="3" customWidth="1"/>
    <col min="7715" max="7715" width="1.25" style="3" customWidth="1"/>
    <col min="7716" max="7936" width="3.5" style="3"/>
    <col min="7937" max="7937" width="1.25" style="3" customWidth="1"/>
    <col min="7938" max="7966" width="3.125" style="3" customWidth="1"/>
    <col min="7967" max="7969" width="3.25" style="3" customWidth="1"/>
    <col min="7970" max="7970" width="3.125" style="3" customWidth="1"/>
    <col min="7971" max="7971" width="1.25" style="3" customWidth="1"/>
    <col min="7972" max="8192" width="3.5" style="3"/>
    <col min="8193" max="8193" width="1.25" style="3" customWidth="1"/>
    <col min="8194" max="8222" width="3.125" style="3" customWidth="1"/>
    <col min="8223" max="8225" width="3.25" style="3" customWidth="1"/>
    <col min="8226" max="8226" width="3.125" style="3" customWidth="1"/>
    <col min="8227" max="8227" width="1.25" style="3" customWidth="1"/>
    <col min="8228" max="8448" width="3.5" style="3"/>
    <col min="8449" max="8449" width="1.25" style="3" customWidth="1"/>
    <col min="8450" max="8478" width="3.125" style="3" customWidth="1"/>
    <col min="8479" max="8481" width="3.25" style="3" customWidth="1"/>
    <col min="8482" max="8482" width="3.125" style="3" customWidth="1"/>
    <col min="8483" max="8483" width="1.25" style="3" customWidth="1"/>
    <col min="8484" max="8704" width="3.5" style="3"/>
    <col min="8705" max="8705" width="1.25" style="3" customWidth="1"/>
    <col min="8706" max="8734" width="3.125" style="3" customWidth="1"/>
    <col min="8735" max="8737" width="3.25" style="3" customWidth="1"/>
    <col min="8738" max="8738" width="3.125" style="3" customWidth="1"/>
    <col min="8739" max="8739" width="1.25" style="3" customWidth="1"/>
    <col min="8740" max="8960" width="3.5" style="3"/>
    <col min="8961" max="8961" width="1.25" style="3" customWidth="1"/>
    <col min="8962" max="8990" width="3.125" style="3" customWidth="1"/>
    <col min="8991" max="8993" width="3.25" style="3" customWidth="1"/>
    <col min="8994" max="8994" width="3.125" style="3" customWidth="1"/>
    <col min="8995" max="8995" width="1.25" style="3" customWidth="1"/>
    <col min="8996" max="9216" width="3.5" style="3"/>
    <col min="9217" max="9217" width="1.25" style="3" customWidth="1"/>
    <col min="9218" max="9246" width="3.125" style="3" customWidth="1"/>
    <col min="9247" max="9249" width="3.25" style="3" customWidth="1"/>
    <col min="9250" max="9250" width="3.125" style="3" customWidth="1"/>
    <col min="9251" max="9251" width="1.25" style="3" customWidth="1"/>
    <col min="9252" max="9472" width="3.5" style="3"/>
    <col min="9473" max="9473" width="1.25" style="3" customWidth="1"/>
    <col min="9474" max="9502" width="3.125" style="3" customWidth="1"/>
    <col min="9503" max="9505" width="3.25" style="3" customWidth="1"/>
    <col min="9506" max="9506" width="3.125" style="3" customWidth="1"/>
    <col min="9507" max="9507" width="1.25" style="3" customWidth="1"/>
    <col min="9508" max="9728" width="3.5" style="3"/>
    <col min="9729" max="9729" width="1.25" style="3" customWidth="1"/>
    <col min="9730" max="9758" width="3.125" style="3" customWidth="1"/>
    <col min="9759" max="9761" width="3.25" style="3" customWidth="1"/>
    <col min="9762" max="9762" width="3.125" style="3" customWidth="1"/>
    <col min="9763" max="9763" width="1.25" style="3" customWidth="1"/>
    <col min="9764" max="9984" width="3.5" style="3"/>
    <col min="9985" max="9985" width="1.25" style="3" customWidth="1"/>
    <col min="9986" max="10014" width="3.125" style="3" customWidth="1"/>
    <col min="10015" max="10017" width="3.25" style="3" customWidth="1"/>
    <col min="10018" max="10018" width="3.125" style="3" customWidth="1"/>
    <col min="10019" max="10019" width="1.25" style="3" customWidth="1"/>
    <col min="10020" max="10240" width="3.5" style="3"/>
    <col min="10241" max="10241" width="1.25" style="3" customWidth="1"/>
    <col min="10242" max="10270" width="3.125" style="3" customWidth="1"/>
    <col min="10271" max="10273" width="3.25" style="3" customWidth="1"/>
    <col min="10274" max="10274" width="3.125" style="3" customWidth="1"/>
    <col min="10275" max="10275" width="1.25" style="3" customWidth="1"/>
    <col min="10276" max="10496" width="3.5" style="3"/>
    <col min="10497" max="10497" width="1.25" style="3" customWidth="1"/>
    <col min="10498" max="10526" width="3.125" style="3" customWidth="1"/>
    <col min="10527" max="10529" width="3.25" style="3" customWidth="1"/>
    <col min="10530" max="10530" width="3.125" style="3" customWidth="1"/>
    <col min="10531" max="10531" width="1.25" style="3" customWidth="1"/>
    <col min="10532" max="10752" width="3.5" style="3"/>
    <col min="10753" max="10753" width="1.25" style="3" customWidth="1"/>
    <col min="10754" max="10782" width="3.125" style="3" customWidth="1"/>
    <col min="10783" max="10785" width="3.25" style="3" customWidth="1"/>
    <col min="10786" max="10786" width="3.125" style="3" customWidth="1"/>
    <col min="10787" max="10787" width="1.25" style="3" customWidth="1"/>
    <col min="10788" max="11008" width="3.5" style="3"/>
    <col min="11009" max="11009" width="1.25" style="3" customWidth="1"/>
    <col min="11010" max="11038" width="3.125" style="3" customWidth="1"/>
    <col min="11039" max="11041" width="3.25" style="3" customWidth="1"/>
    <col min="11042" max="11042" width="3.125" style="3" customWidth="1"/>
    <col min="11043" max="11043" width="1.25" style="3" customWidth="1"/>
    <col min="11044" max="11264" width="3.5" style="3"/>
    <col min="11265" max="11265" width="1.25" style="3" customWidth="1"/>
    <col min="11266" max="11294" width="3.125" style="3" customWidth="1"/>
    <col min="11295" max="11297" width="3.25" style="3" customWidth="1"/>
    <col min="11298" max="11298" width="3.125" style="3" customWidth="1"/>
    <col min="11299" max="11299" width="1.25" style="3" customWidth="1"/>
    <col min="11300" max="11520" width="3.5" style="3"/>
    <col min="11521" max="11521" width="1.25" style="3" customWidth="1"/>
    <col min="11522" max="11550" width="3.125" style="3" customWidth="1"/>
    <col min="11551" max="11553" width="3.25" style="3" customWidth="1"/>
    <col min="11554" max="11554" width="3.125" style="3" customWidth="1"/>
    <col min="11555" max="11555" width="1.25" style="3" customWidth="1"/>
    <col min="11556" max="11776" width="3.5" style="3"/>
    <col min="11777" max="11777" width="1.25" style="3" customWidth="1"/>
    <col min="11778" max="11806" width="3.125" style="3" customWidth="1"/>
    <col min="11807" max="11809" width="3.25" style="3" customWidth="1"/>
    <col min="11810" max="11810" width="3.125" style="3" customWidth="1"/>
    <col min="11811" max="11811" width="1.25" style="3" customWidth="1"/>
    <col min="11812" max="12032" width="3.5" style="3"/>
    <col min="12033" max="12033" width="1.25" style="3" customWidth="1"/>
    <col min="12034" max="12062" width="3.125" style="3" customWidth="1"/>
    <col min="12063" max="12065" width="3.25" style="3" customWidth="1"/>
    <col min="12066" max="12066" width="3.125" style="3" customWidth="1"/>
    <col min="12067" max="12067" width="1.25" style="3" customWidth="1"/>
    <col min="12068" max="12288" width="3.5" style="3"/>
    <col min="12289" max="12289" width="1.25" style="3" customWidth="1"/>
    <col min="12290" max="12318" width="3.125" style="3" customWidth="1"/>
    <col min="12319" max="12321" width="3.25" style="3" customWidth="1"/>
    <col min="12322" max="12322" width="3.125" style="3" customWidth="1"/>
    <col min="12323" max="12323" width="1.25" style="3" customWidth="1"/>
    <col min="12324" max="12544" width="3.5" style="3"/>
    <col min="12545" max="12545" width="1.25" style="3" customWidth="1"/>
    <col min="12546" max="12574" width="3.125" style="3" customWidth="1"/>
    <col min="12575" max="12577" width="3.25" style="3" customWidth="1"/>
    <col min="12578" max="12578" width="3.125" style="3" customWidth="1"/>
    <col min="12579" max="12579" width="1.25" style="3" customWidth="1"/>
    <col min="12580" max="12800" width="3.5" style="3"/>
    <col min="12801" max="12801" width="1.25" style="3" customWidth="1"/>
    <col min="12802" max="12830" width="3.125" style="3" customWidth="1"/>
    <col min="12831" max="12833" width="3.25" style="3" customWidth="1"/>
    <col min="12834" max="12834" width="3.125" style="3" customWidth="1"/>
    <col min="12835" max="12835" width="1.25" style="3" customWidth="1"/>
    <col min="12836" max="13056" width="3.5" style="3"/>
    <col min="13057" max="13057" width="1.25" style="3" customWidth="1"/>
    <col min="13058" max="13086" width="3.125" style="3" customWidth="1"/>
    <col min="13087" max="13089" width="3.25" style="3" customWidth="1"/>
    <col min="13090" max="13090" width="3.125" style="3" customWidth="1"/>
    <col min="13091" max="13091" width="1.25" style="3" customWidth="1"/>
    <col min="13092" max="13312" width="3.5" style="3"/>
    <col min="13313" max="13313" width="1.25" style="3" customWidth="1"/>
    <col min="13314" max="13342" width="3.125" style="3" customWidth="1"/>
    <col min="13343" max="13345" width="3.25" style="3" customWidth="1"/>
    <col min="13346" max="13346" width="3.125" style="3" customWidth="1"/>
    <col min="13347" max="13347" width="1.25" style="3" customWidth="1"/>
    <col min="13348" max="13568" width="3.5" style="3"/>
    <col min="13569" max="13569" width="1.25" style="3" customWidth="1"/>
    <col min="13570" max="13598" width="3.125" style="3" customWidth="1"/>
    <col min="13599" max="13601" width="3.25" style="3" customWidth="1"/>
    <col min="13602" max="13602" width="3.125" style="3" customWidth="1"/>
    <col min="13603" max="13603" width="1.25" style="3" customWidth="1"/>
    <col min="13604" max="13824" width="3.5" style="3"/>
    <col min="13825" max="13825" width="1.25" style="3" customWidth="1"/>
    <col min="13826" max="13854" width="3.125" style="3" customWidth="1"/>
    <col min="13855" max="13857" width="3.25" style="3" customWidth="1"/>
    <col min="13858" max="13858" width="3.125" style="3" customWidth="1"/>
    <col min="13859" max="13859" width="1.25" style="3" customWidth="1"/>
    <col min="13860" max="14080" width="3.5" style="3"/>
    <col min="14081" max="14081" width="1.25" style="3" customWidth="1"/>
    <col min="14082" max="14110" width="3.125" style="3" customWidth="1"/>
    <col min="14111" max="14113" width="3.25" style="3" customWidth="1"/>
    <col min="14114" max="14114" width="3.125" style="3" customWidth="1"/>
    <col min="14115" max="14115" width="1.25" style="3" customWidth="1"/>
    <col min="14116" max="14336" width="3.5" style="3"/>
    <col min="14337" max="14337" width="1.25" style="3" customWidth="1"/>
    <col min="14338" max="14366" width="3.125" style="3" customWidth="1"/>
    <col min="14367" max="14369" width="3.25" style="3" customWidth="1"/>
    <col min="14370" max="14370" width="3.125" style="3" customWidth="1"/>
    <col min="14371" max="14371" width="1.25" style="3" customWidth="1"/>
    <col min="14372" max="14592" width="3.5" style="3"/>
    <col min="14593" max="14593" width="1.25" style="3" customWidth="1"/>
    <col min="14594" max="14622" width="3.125" style="3" customWidth="1"/>
    <col min="14623" max="14625" width="3.25" style="3" customWidth="1"/>
    <col min="14626" max="14626" width="3.125" style="3" customWidth="1"/>
    <col min="14627" max="14627" width="1.25" style="3" customWidth="1"/>
    <col min="14628" max="14848" width="3.5" style="3"/>
    <col min="14849" max="14849" width="1.25" style="3" customWidth="1"/>
    <col min="14850" max="14878" width="3.125" style="3" customWidth="1"/>
    <col min="14879" max="14881" width="3.25" style="3" customWidth="1"/>
    <col min="14882" max="14882" width="3.125" style="3" customWidth="1"/>
    <col min="14883" max="14883" width="1.25" style="3" customWidth="1"/>
    <col min="14884" max="15104" width="3.5" style="3"/>
    <col min="15105" max="15105" width="1.25" style="3" customWidth="1"/>
    <col min="15106" max="15134" width="3.125" style="3" customWidth="1"/>
    <col min="15135" max="15137" width="3.25" style="3" customWidth="1"/>
    <col min="15138" max="15138" width="3.125" style="3" customWidth="1"/>
    <col min="15139" max="15139" width="1.25" style="3" customWidth="1"/>
    <col min="15140" max="15360" width="3.5" style="3"/>
    <col min="15361" max="15361" width="1.25" style="3" customWidth="1"/>
    <col min="15362" max="15390" width="3.125" style="3" customWidth="1"/>
    <col min="15391" max="15393" width="3.25" style="3" customWidth="1"/>
    <col min="15394" max="15394" width="3.125" style="3" customWidth="1"/>
    <col min="15395" max="15395" width="1.25" style="3" customWidth="1"/>
    <col min="15396" max="15616" width="3.5" style="3"/>
    <col min="15617" max="15617" width="1.25" style="3" customWidth="1"/>
    <col min="15618" max="15646" width="3.125" style="3" customWidth="1"/>
    <col min="15647" max="15649" width="3.25" style="3" customWidth="1"/>
    <col min="15650" max="15650" width="3.125" style="3" customWidth="1"/>
    <col min="15651" max="15651" width="1.25" style="3" customWidth="1"/>
    <col min="15652" max="15872" width="3.5" style="3"/>
    <col min="15873" max="15873" width="1.25" style="3" customWidth="1"/>
    <col min="15874" max="15902" width="3.125" style="3" customWidth="1"/>
    <col min="15903" max="15905" width="3.25" style="3" customWidth="1"/>
    <col min="15906" max="15906" width="3.125" style="3" customWidth="1"/>
    <col min="15907" max="15907" width="1.25" style="3" customWidth="1"/>
    <col min="15908" max="16128" width="3.5" style="3"/>
    <col min="16129" max="16129" width="1.25" style="3" customWidth="1"/>
    <col min="16130" max="16158" width="3.125" style="3" customWidth="1"/>
    <col min="16159" max="16161" width="3.25" style="3" customWidth="1"/>
    <col min="16162" max="16162" width="3.125" style="3" customWidth="1"/>
    <col min="16163" max="16163" width="1.25" style="3" customWidth="1"/>
    <col min="16164" max="16384" width="3.5" style="3"/>
  </cols>
  <sheetData>
    <row r="1" spans="2:39" s="1" customFormat="1" ht="14.25" thickBot="1" x14ac:dyDescent="0.2">
      <c r="AM1" s="434"/>
    </row>
    <row r="2" spans="2:39" s="1" customFormat="1" ht="14.25" thickTop="1" x14ac:dyDescent="0.15">
      <c r="B2" s="1" t="s">
        <v>1049</v>
      </c>
      <c r="AL2" s="917" t="s">
        <v>755</v>
      </c>
      <c r="AM2" s="918"/>
    </row>
    <row r="3" spans="2:39" s="1" customFormat="1" ht="14.25" thickBot="1" x14ac:dyDescent="0.2">
      <c r="Y3" s="45" t="s">
        <v>658</v>
      </c>
      <c r="Z3" s="795"/>
      <c r="AA3" s="795"/>
      <c r="AB3" s="45" t="s">
        <v>36</v>
      </c>
      <c r="AC3" s="795"/>
      <c r="AD3" s="795"/>
      <c r="AE3" s="45" t="s">
        <v>659</v>
      </c>
      <c r="AF3" s="795"/>
      <c r="AG3" s="795"/>
      <c r="AH3" s="45" t="s">
        <v>660</v>
      </c>
      <c r="AL3" s="919"/>
      <c r="AM3" s="920"/>
    </row>
    <row r="4" spans="2:39" s="1" customFormat="1" ht="14.25" thickTop="1" x14ac:dyDescent="0.15">
      <c r="AH4" s="45"/>
      <c r="AL4" s="485"/>
      <c r="AM4" s="434"/>
    </row>
    <row r="5" spans="2:39" s="1" customFormat="1" x14ac:dyDescent="0.15">
      <c r="B5" s="795" t="s">
        <v>1050</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L5" s="485"/>
      <c r="AM5" s="434"/>
    </row>
    <row r="6" spans="2:39" s="1" customFormat="1" x14ac:dyDescent="0.15">
      <c r="AL6" s="485"/>
      <c r="AM6" s="434"/>
    </row>
    <row r="7" spans="2:39" s="1" customFormat="1" ht="21" customHeight="1" x14ac:dyDescent="0.15">
      <c r="B7" s="891" t="s">
        <v>480</v>
      </c>
      <c r="C7" s="891"/>
      <c r="D7" s="891"/>
      <c r="E7" s="891"/>
      <c r="F7" s="892"/>
      <c r="G7" s="645"/>
      <c r="H7" s="646"/>
      <c r="I7" s="646"/>
      <c r="J7" s="646"/>
      <c r="K7" s="646"/>
      <c r="L7" s="646"/>
      <c r="M7" s="646"/>
      <c r="N7" s="646"/>
      <c r="O7" s="646"/>
      <c r="P7" s="646"/>
      <c r="Q7" s="646"/>
      <c r="R7" s="646"/>
      <c r="S7" s="646"/>
      <c r="T7" s="646"/>
      <c r="U7" s="646"/>
      <c r="V7" s="646"/>
      <c r="W7" s="646"/>
      <c r="X7" s="646"/>
      <c r="Y7" s="646"/>
      <c r="Z7" s="646"/>
      <c r="AA7" s="646"/>
      <c r="AB7" s="646"/>
      <c r="AC7" s="646"/>
      <c r="AD7" s="646"/>
      <c r="AE7" s="646"/>
      <c r="AF7" s="646"/>
      <c r="AG7" s="646"/>
      <c r="AH7" s="647"/>
      <c r="AL7" s="485"/>
      <c r="AM7" s="434"/>
    </row>
    <row r="8" spans="2:39" ht="21" customHeight="1" x14ac:dyDescent="0.15">
      <c r="B8" s="892" t="s">
        <v>481</v>
      </c>
      <c r="C8" s="1158"/>
      <c r="D8" s="1158"/>
      <c r="E8" s="1158"/>
      <c r="F8" s="1159"/>
      <c r="G8" s="592" t="s">
        <v>782</v>
      </c>
      <c r="H8" s="299" t="s">
        <v>878</v>
      </c>
      <c r="I8" s="299"/>
      <c r="J8" s="299"/>
      <c r="K8" s="299"/>
      <c r="L8" s="593" t="s">
        <v>782</v>
      </c>
      <c r="M8" s="299" t="s">
        <v>879</v>
      </c>
      <c r="N8" s="299"/>
      <c r="O8" s="299"/>
      <c r="P8" s="299"/>
      <c r="Q8" s="593" t="s">
        <v>782</v>
      </c>
      <c r="R8" s="299" t="s">
        <v>880</v>
      </c>
      <c r="S8"/>
      <c r="T8" s="648"/>
      <c r="U8"/>
      <c r="V8" s="649"/>
      <c r="W8" s="649"/>
      <c r="X8" s="649"/>
      <c r="Y8" s="649"/>
      <c r="Z8" s="649"/>
      <c r="AA8" s="649"/>
      <c r="AB8" s="649"/>
      <c r="AC8" s="649"/>
      <c r="AD8" s="649"/>
      <c r="AE8" s="649"/>
      <c r="AF8" s="649"/>
      <c r="AG8" s="649"/>
      <c r="AH8" s="650"/>
      <c r="AL8" s="485"/>
    </row>
    <row r="9" spans="2:39" ht="21" customHeight="1" x14ac:dyDescent="0.15">
      <c r="B9" s="1177" t="s">
        <v>662</v>
      </c>
      <c r="C9" s="1178"/>
      <c r="D9" s="1178"/>
      <c r="E9" s="1178"/>
      <c r="F9" s="1179"/>
      <c r="G9" s="625" t="s">
        <v>782</v>
      </c>
      <c r="H9" s="7" t="s">
        <v>1051</v>
      </c>
      <c r="I9" s="22"/>
      <c r="J9" s="22"/>
      <c r="K9" s="22"/>
      <c r="L9" s="22"/>
      <c r="M9" s="22"/>
      <c r="N9" s="22"/>
      <c r="O9" s="22"/>
      <c r="P9" s="22"/>
      <c r="Q9" s="22"/>
      <c r="R9" s="22"/>
      <c r="S9" s="22"/>
      <c r="T9"/>
      <c r="U9" s="626" t="s">
        <v>782</v>
      </c>
      <c r="V9" s="7" t="s">
        <v>1052</v>
      </c>
      <c r="W9" s="7"/>
      <c r="X9" s="651"/>
      <c r="Y9" s="651"/>
      <c r="Z9" s="651"/>
      <c r="AA9" s="651"/>
      <c r="AB9" s="651"/>
      <c r="AC9" s="651"/>
      <c r="AD9" s="651"/>
      <c r="AE9" s="651"/>
      <c r="AF9" s="651"/>
      <c r="AG9" s="651"/>
      <c r="AH9" s="652"/>
    </row>
    <row r="10" spans="2:39" ht="21" customHeight="1" x14ac:dyDescent="0.15">
      <c r="B10" s="1301"/>
      <c r="C10" s="1302"/>
      <c r="D10" s="1302"/>
      <c r="E10" s="1302"/>
      <c r="F10" s="1302"/>
      <c r="G10" s="606" t="s">
        <v>782</v>
      </c>
      <c r="H10" s="1" t="s">
        <v>1053</v>
      </c>
      <c r="I10" s="2"/>
      <c r="J10" s="2"/>
      <c r="K10" s="2"/>
      <c r="L10" s="2"/>
      <c r="M10" s="2"/>
      <c r="N10" s="2"/>
      <c r="O10" s="2"/>
      <c r="P10" s="2"/>
      <c r="Q10" s="2"/>
      <c r="R10" s="2"/>
      <c r="S10" s="2"/>
      <c r="T10"/>
      <c r="U10" s="569" t="s">
        <v>782</v>
      </c>
      <c r="V10" s="1" t="s">
        <v>1054</v>
      </c>
      <c r="W10" s="1"/>
      <c r="X10" s="653"/>
      <c r="Y10" s="653"/>
      <c r="Z10" s="653"/>
      <c r="AA10" s="653"/>
      <c r="AB10" s="653"/>
      <c r="AC10" s="653"/>
      <c r="AD10" s="653"/>
      <c r="AE10" s="653"/>
      <c r="AF10" s="653"/>
      <c r="AG10" s="653"/>
      <c r="AH10" s="654"/>
    </row>
    <row r="11" spans="2:39" ht="21" customHeight="1" x14ac:dyDescent="0.15">
      <c r="B11" s="1301"/>
      <c r="C11" s="1302"/>
      <c r="D11" s="1302"/>
      <c r="E11" s="1302"/>
      <c r="F11" s="1302"/>
      <c r="G11" s="606" t="s">
        <v>782</v>
      </c>
      <c r="H11" s="1" t="s">
        <v>1055</v>
      </c>
      <c r="I11" s="2"/>
      <c r="J11" s="2"/>
      <c r="K11" s="2"/>
      <c r="L11" s="2"/>
      <c r="M11" s="2"/>
      <c r="N11" s="2"/>
      <c r="O11" s="2"/>
      <c r="P11" s="2"/>
      <c r="Q11" s="2"/>
      <c r="R11" s="2"/>
      <c r="S11" s="2"/>
      <c r="T11"/>
      <c r="U11" s="569" t="s">
        <v>782</v>
      </c>
      <c r="V11" s="2" t="s">
        <v>1056</v>
      </c>
      <c r="W11" s="2"/>
      <c r="X11" s="653"/>
      <c r="Y11" s="653"/>
      <c r="Z11" s="653"/>
      <c r="AA11" s="653"/>
      <c r="AB11" s="653"/>
      <c r="AC11" s="653"/>
      <c r="AD11" s="653"/>
      <c r="AE11" s="653"/>
      <c r="AF11" s="653"/>
      <c r="AG11" s="653"/>
      <c r="AH11" s="654"/>
      <c r="AI11" s="430"/>
    </row>
    <row r="12" spans="2:39" ht="21" customHeight="1" x14ac:dyDescent="0.15">
      <c r="B12" s="1180"/>
      <c r="C12" s="1181"/>
      <c r="D12" s="1181"/>
      <c r="E12" s="1181"/>
      <c r="F12" s="1182"/>
      <c r="G12" s="618" t="s">
        <v>782</v>
      </c>
      <c r="H12" s="8" t="s">
        <v>1057</v>
      </c>
      <c r="I12" s="424"/>
      <c r="J12" s="424"/>
      <c r="K12" s="424"/>
      <c r="L12" s="424"/>
      <c r="M12" s="424"/>
      <c r="N12" s="424"/>
      <c r="O12" s="424"/>
      <c r="P12" s="424"/>
      <c r="Q12" s="424"/>
      <c r="R12" s="424"/>
      <c r="S12" s="424"/>
      <c r="T12" s="586"/>
      <c r="U12" s="424"/>
      <c r="V12" s="424"/>
      <c r="W12" s="424"/>
      <c r="X12" s="655"/>
      <c r="Y12" s="655"/>
      <c r="Z12" s="655"/>
      <c r="AA12" s="655"/>
      <c r="AB12" s="655"/>
      <c r="AC12" s="655"/>
      <c r="AD12" s="655"/>
      <c r="AE12" s="655"/>
      <c r="AF12" s="655"/>
      <c r="AG12" s="655"/>
      <c r="AH12" s="656"/>
    </row>
    <row r="13" spans="2:39" ht="21" customHeight="1" x14ac:dyDescent="0.15">
      <c r="B13" s="1177" t="s">
        <v>663</v>
      </c>
      <c r="C13" s="1178"/>
      <c r="D13" s="1178"/>
      <c r="E13" s="1178"/>
      <c r="F13" s="1179"/>
      <c r="G13" s="625" t="s">
        <v>782</v>
      </c>
      <c r="H13" s="7" t="s">
        <v>1058</v>
      </c>
      <c r="I13" s="22"/>
      <c r="J13" s="22"/>
      <c r="K13" s="22"/>
      <c r="L13" s="22"/>
      <c r="M13" s="22"/>
      <c r="N13" s="22"/>
      <c r="O13" s="22"/>
      <c r="P13" s="22"/>
      <c r="Q13" s="22"/>
      <c r="R13" s="22"/>
      <c r="S13" s="2"/>
      <c r="T13" s="22"/>
      <c r="U13" s="626"/>
      <c r="V13" s="626"/>
      <c r="W13" s="626"/>
      <c r="X13" s="7"/>
      <c r="Y13" s="651"/>
      <c r="Z13" s="651"/>
      <c r="AA13" s="651"/>
      <c r="AB13" s="651"/>
      <c r="AC13" s="651"/>
      <c r="AD13" s="651"/>
      <c r="AE13" s="651"/>
      <c r="AF13" s="651"/>
      <c r="AG13" s="651"/>
      <c r="AH13" s="652"/>
    </row>
    <row r="14" spans="2:39" ht="21" customHeight="1" x14ac:dyDescent="0.15">
      <c r="B14" s="1180"/>
      <c r="C14" s="1181"/>
      <c r="D14" s="1181"/>
      <c r="E14" s="1181"/>
      <c r="F14" s="1182"/>
      <c r="G14" s="618" t="s">
        <v>782</v>
      </c>
      <c r="H14" s="8" t="s">
        <v>1059</v>
      </c>
      <c r="I14" s="424"/>
      <c r="J14" s="424"/>
      <c r="K14" s="424"/>
      <c r="L14" s="424"/>
      <c r="M14" s="424"/>
      <c r="N14" s="424"/>
      <c r="O14" s="424"/>
      <c r="P14" s="424"/>
      <c r="Q14" s="424"/>
      <c r="R14" s="424"/>
      <c r="S14" s="424"/>
      <c r="T14" s="424"/>
      <c r="U14" s="655"/>
      <c r="V14" s="655"/>
      <c r="W14" s="655"/>
      <c r="X14" s="655"/>
      <c r="Y14" s="655"/>
      <c r="Z14" s="655"/>
      <c r="AA14" s="655"/>
      <c r="AB14" s="655"/>
      <c r="AC14" s="655"/>
      <c r="AD14" s="655"/>
      <c r="AE14" s="655"/>
      <c r="AF14" s="655"/>
      <c r="AG14" s="655"/>
      <c r="AH14" s="656"/>
    </row>
    <row r="15" spans="2:39" ht="13.5" customHeight="1" x14ac:dyDescent="0.15">
      <c r="B15" s="1"/>
      <c r="C15" s="1"/>
      <c r="D15" s="1"/>
      <c r="E15" s="1"/>
      <c r="F15" s="1"/>
      <c r="G15" s="569"/>
      <c r="H15" s="1"/>
      <c r="I15" s="2"/>
      <c r="J15" s="2"/>
      <c r="K15" s="2"/>
      <c r="L15" s="2"/>
      <c r="M15" s="2"/>
      <c r="N15" s="2"/>
      <c r="O15" s="2"/>
      <c r="P15" s="2"/>
      <c r="Q15" s="2"/>
      <c r="R15" s="2"/>
      <c r="S15" s="2"/>
      <c r="T15" s="2"/>
      <c r="U15" s="653"/>
      <c r="V15" s="653"/>
      <c r="W15" s="653"/>
      <c r="X15" s="653"/>
      <c r="Y15" s="653"/>
      <c r="Z15" s="653"/>
      <c r="AA15" s="653"/>
      <c r="AB15" s="653"/>
      <c r="AC15" s="653"/>
      <c r="AD15" s="653"/>
      <c r="AE15" s="653"/>
      <c r="AF15" s="653"/>
      <c r="AG15" s="653"/>
      <c r="AH15" s="653"/>
    </row>
    <row r="16" spans="2:39" ht="21" customHeight="1" x14ac:dyDescent="0.15">
      <c r="B16" s="6" t="s">
        <v>1060</v>
      </c>
      <c r="C16" s="7"/>
      <c r="D16" s="7"/>
      <c r="E16" s="7"/>
      <c r="F16" s="7"/>
      <c r="G16" s="626"/>
      <c r="H16" s="7"/>
      <c r="I16" s="22"/>
      <c r="J16" s="22"/>
      <c r="K16" s="22"/>
      <c r="L16" s="22"/>
      <c r="M16" s="22"/>
      <c r="N16" s="22"/>
      <c r="O16" s="22"/>
      <c r="P16" s="22"/>
      <c r="Q16" s="22"/>
      <c r="R16" s="22"/>
      <c r="S16" s="22"/>
      <c r="T16" s="22"/>
      <c r="U16" s="651"/>
      <c r="V16" s="651"/>
      <c r="W16" s="651"/>
      <c r="X16" s="651"/>
      <c r="Y16" s="651"/>
      <c r="Z16" s="651"/>
      <c r="AA16" s="651"/>
      <c r="AB16" s="651"/>
      <c r="AC16" s="651"/>
      <c r="AD16" s="651"/>
      <c r="AE16" s="651"/>
      <c r="AF16" s="651"/>
      <c r="AG16" s="651"/>
      <c r="AH16" s="652"/>
    </row>
    <row r="17" spans="2:39" ht="21" customHeight="1" x14ac:dyDescent="0.15">
      <c r="B17" s="301"/>
      <c r="C17" s="1" t="s">
        <v>1061</v>
      </c>
      <c r="D17" s="1"/>
      <c r="E17" s="1"/>
      <c r="F17" s="1"/>
      <c r="G17" s="569"/>
      <c r="H17" s="1"/>
      <c r="I17" s="2"/>
      <c r="J17" s="2"/>
      <c r="K17" s="2"/>
      <c r="L17" s="2"/>
      <c r="M17" s="2"/>
      <c r="N17" s="2"/>
      <c r="O17" s="2"/>
      <c r="P17" s="2"/>
      <c r="Q17" s="2"/>
      <c r="R17" s="2"/>
      <c r="S17" s="2"/>
      <c r="T17" s="2"/>
      <c r="U17" s="653"/>
      <c r="V17" s="653"/>
      <c r="W17" s="653"/>
      <c r="X17" s="653"/>
      <c r="Y17" s="653"/>
      <c r="Z17" s="653"/>
      <c r="AA17" s="653"/>
      <c r="AB17" s="653"/>
      <c r="AC17" s="653"/>
      <c r="AD17" s="653"/>
      <c r="AE17" s="653"/>
      <c r="AF17" s="653"/>
      <c r="AG17" s="653"/>
      <c r="AH17" s="654"/>
    </row>
    <row r="18" spans="2:39" ht="21" customHeight="1" x14ac:dyDescent="0.15">
      <c r="B18" s="629"/>
      <c r="C18" s="1299" t="s">
        <v>1062</v>
      </c>
      <c r="D18" s="1299"/>
      <c r="E18" s="1299"/>
      <c r="F18" s="1299"/>
      <c r="G18" s="1299"/>
      <c r="H18" s="1299"/>
      <c r="I18" s="1299"/>
      <c r="J18" s="1299"/>
      <c r="K18" s="1299"/>
      <c r="L18" s="1299"/>
      <c r="M18" s="1299"/>
      <c r="N18" s="1299"/>
      <c r="O18" s="1299"/>
      <c r="P18" s="1299"/>
      <c r="Q18" s="1299"/>
      <c r="R18" s="1299"/>
      <c r="S18" s="1299"/>
      <c r="T18" s="1299"/>
      <c r="U18" s="1299"/>
      <c r="V18" s="1299"/>
      <c r="W18" s="1299"/>
      <c r="X18" s="1299"/>
      <c r="Y18" s="1299"/>
      <c r="Z18" s="1299"/>
      <c r="AA18" s="1300" t="s">
        <v>1063</v>
      </c>
      <c r="AB18" s="1300"/>
      <c r="AC18" s="1300"/>
      <c r="AD18" s="1300"/>
      <c r="AE18" s="1300"/>
      <c r="AF18" s="1300"/>
      <c r="AG18" s="1300"/>
      <c r="AH18" s="654"/>
      <c r="AK18" s="657"/>
    </row>
    <row r="19" spans="2:39" ht="21" customHeight="1" x14ac:dyDescent="0.15">
      <c r="B19" s="629"/>
      <c r="C19" s="1303"/>
      <c r="D19" s="1303"/>
      <c r="E19" s="1303"/>
      <c r="F19" s="1303"/>
      <c r="G19" s="1303"/>
      <c r="H19" s="1303"/>
      <c r="I19" s="1303"/>
      <c r="J19" s="1303"/>
      <c r="K19" s="1303"/>
      <c r="L19" s="1303"/>
      <c r="M19" s="1303"/>
      <c r="N19" s="1303"/>
      <c r="O19" s="1303"/>
      <c r="P19" s="1303"/>
      <c r="Q19" s="1303"/>
      <c r="R19" s="1303"/>
      <c r="S19" s="1303"/>
      <c r="T19" s="1303"/>
      <c r="U19" s="1303"/>
      <c r="V19" s="1303"/>
      <c r="W19" s="1303"/>
      <c r="X19" s="1303"/>
      <c r="Y19" s="1303"/>
      <c r="Z19" s="1303"/>
      <c r="AA19" s="658"/>
      <c r="AB19" s="658"/>
      <c r="AC19" s="658"/>
      <c r="AD19" s="658"/>
      <c r="AE19" s="658"/>
      <c r="AF19" s="658"/>
      <c r="AG19" s="658"/>
      <c r="AH19" s="654"/>
      <c r="AK19" s="657"/>
    </row>
    <row r="20" spans="2:39" ht="9" customHeight="1" x14ac:dyDescent="0.15">
      <c r="B20" s="629"/>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651"/>
      <c r="AB20" s="651"/>
      <c r="AC20" s="651"/>
      <c r="AD20" s="651"/>
      <c r="AE20" s="651"/>
      <c r="AF20" s="651"/>
      <c r="AG20" s="651"/>
      <c r="AH20" s="654"/>
      <c r="AK20" s="659"/>
    </row>
    <row r="21" spans="2:39" ht="21" customHeight="1" x14ac:dyDescent="0.15">
      <c r="B21" s="629"/>
      <c r="C21" s="627" t="s">
        <v>1064</v>
      </c>
      <c r="D21" s="660"/>
      <c r="E21" s="660"/>
      <c r="F21" s="660"/>
      <c r="G21" s="661"/>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4"/>
    </row>
    <row r="22" spans="2:39" ht="21" customHeight="1" x14ac:dyDescent="0.15">
      <c r="B22" s="629"/>
      <c r="C22" s="1299" t="s">
        <v>1065</v>
      </c>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300" t="s">
        <v>1063</v>
      </c>
      <c r="AB22" s="1300"/>
      <c r="AC22" s="1300"/>
      <c r="AD22" s="1300"/>
      <c r="AE22" s="1300"/>
      <c r="AF22" s="1300"/>
      <c r="AG22" s="1300"/>
      <c r="AH22" s="654"/>
    </row>
    <row r="23" spans="2:39" ht="20.100000000000001" customHeight="1" x14ac:dyDescent="0.15">
      <c r="B23" s="334"/>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303"/>
      <c r="AA23" s="662"/>
      <c r="AB23" s="662"/>
      <c r="AC23" s="662"/>
      <c r="AD23" s="662"/>
      <c r="AE23" s="662"/>
      <c r="AF23" s="662"/>
      <c r="AG23" s="662"/>
      <c r="AH23" s="663"/>
    </row>
    <row r="24" spans="2:39" s="1" customFormat="1" ht="20.100000000000001" customHeight="1" x14ac:dyDescent="0.15">
      <c r="B24" s="334"/>
      <c r="C24" s="823" t="s">
        <v>1066</v>
      </c>
      <c r="D24" s="797"/>
      <c r="E24" s="797"/>
      <c r="F24" s="797"/>
      <c r="G24" s="797"/>
      <c r="H24" s="797"/>
      <c r="I24" s="797"/>
      <c r="J24" s="797"/>
      <c r="K24" s="797"/>
      <c r="L24" s="797"/>
      <c r="M24" s="625" t="s">
        <v>782</v>
      </c>
      <c r="N24" s="7" t="s">
        <v>1067</v>
      </c>
      <c r="O24" s="7"/>
      <c r="P24" s="7"/>
      <c r="Q24" s="22"/>
      <c r="R24" s="22"/>
      <c r="S24" s="22"/>
      <c r="T24" s="22"/>
      <c r="U24" s="22"/>
      <c r="V24" s="22"/>
      <c r="W24" s="626" t="s">
        <v>782</v>
      </c>
      <c r="X24" s="7" t="s">
        <v>1068</v>
      </c>
      <c r="Y24" s="664"/>
      <c r="Z24" s="664"/>
      <c r="AA24" s="22"/>
      <c r="AB24" s="22"/>
      <c r="AC24" s="22"/>
      <c r="AD24" s="22"/>
      <c r="AE24" s="22"/>
      <c r="AF24" s="22"/>
      <c r="AG24" s="23"/>
      <c r="AH24" s="654"/>
      <c r="AL24" s="486"/>
      <c r="AM24" s="434"/>
    </row>
    <row r="25" spans="2:39" s="1" customFormat="1" ht="20.100000000000001" customHeight="1" x14ac:dyDescent="0.15">
      <c r="B25" s="629"/>
      <c r="C25" s="1307"/>
      <c r="D25" s="1308"/>
      <c r="E25" s="1308"/>
      <c r="F25" s="1308"/>
      <c r="G25" s="1308"/>
      <c r="H25" s="1308"/>
      <c r="I25" s="1308"/>
      <c r="J25" s="1308"/>
      <c r="K25" s="1308"/>
      <c r="L25" s="1308"/>
      <c r="M25" s="618" t="s">
        <v>782</v>
      </c>
      <c r="N25" s="8" t="s">
        <v>1069</v>
      </c>
      <c r="O25" s="8"/>
      <c r="P25" s="8"/>
      <c r="Q25" s="424"/>
      <c r="R25" s="424"/>
      <c r="S25" s="424"/>
      <c r="T25" s="424"/>
      <c r="U25" s="424"/>
      <c r="V25" s="424"/>
      <c r="W25" s="586" t="s">
        <v>782</v>
      </c>
      <c r="X25" s="8" t="s">
        <v>1070</v>
      </c>
      <c r="Y25" s="438"/>
      <c r="Z25" s="438"/>
      <c r="AA25" s="424"/>
      <c r="AB25" s="424"/>
      <c r="AC25" s="424"/>
      <c r="AD25" s="424"/>
      <c r="AE25" s="424"/>
      <c r="AF25" s="424"/>
      <c r="AG25" s="627"/>
      <c r="AH25" s="654"/>
      <c r="AL25" s="486"/>
      <c r="AM25" s="434"/>
    </row>
    <row r="26" spans="2:39" s="1" customFormat="1" ht="9" customHeight="1" x14ac:dyDescent="0.15">
      <c r="B26" s="629"/>
      <c r="C26" s="666"/>
      <c r="D26" s="666"/>
      <c r="E26" s="666"/>
      <c r="F26" s="666"/>
      <c r="G26" s="666"/>
      <c r="H26" s="666"/>
      <c r="I26" s="666"/>
      <c r="J26" s="666"/>
      <c r="K26" s="666"/>
      <c r="L26" s="666"/>
      <c r="M26" s="666"/>
      <c r="N26" s="666"/>
      <c r="O26" s="666"/>
      <c r="P26" s="666"/>
      <c r="Q26" s="666"/>
      <c r="R26" s="666"/>
      <c r="S26" s="666"/>
      <c r="T26" s="666"/>
      <c r="U26" s="666"/>
      <c r="V26" s="666"/>
      <c r="W26" s="666"/>
      <c r="X26" s="666"/>
      <c r="Y26" s="666"/>
      <c r="Z26" s="666"/>
      <c r="AA26"/>
      <c r="AC26" s="2"/>
      <c r="AD26" s="2"/>
      <c r="AE26" s="2"/>
      <c r="AF26" s="2"/>
      <c r="AG26" s="2"/>
      <c r="AH26" s="654"/>
      <c r="AL26" s="486"/>
      <c r="AM26" s="434"/>
    </row>
    <row r="27" spans="2:39" s="1" customFormat="1" ht="20.100000000000001" customHeight="1" x14ac:dyDescent="0.15">
      <c r="B27" s="629"/>
      <c r="C27" s="1315" t="s">
        <v>1071</v>
      </c>
      <c r="D27" s="1315"/>
      <c r="E27" s="1315"/>
      <c r="F27" s="1315"/>
      <c r="G27" s="1315"/>
      <c r="H27" s="1315"/>
      <c r="I27" s="1315"/>
      <c r="J27" s="1315"/>
      <c r="K27" s="1315"/>
      <c r="L27" s="1315"/>
      <c r="M27" s="1315"/>
      <c r="N27" s="1315"/>
      <c r="O27" s="1315"/>
      <c r="P27" s="1315"/>
      <c r="Q27" s="1315"/>
      <c r="R27" s="1315"/>
      <c r="S27" s="1315"/>
      <c r="T27" s="1315"/>
      <c r="U27" s="1315"/>
      <c r="V27" s="1315"/>
      <c r="W27" s="1315"/>
      <c r="X27" s="1315"/>
      <c r="Y27" s="1315"/>
      <c r="Z27" s="1315"/>
      <c r="AA27" s="653"/>
      <c r="AB27" s="653"/>
      <c r="AC27" s="653"/>
      <c r="AD27" s="653"/>
      <c r="AE27" s="653"/>
      <c r="AF27" s="653"/>
      <c r="AG27" s="653"/>
      <c r="AH27" s="654"/>
      <c r="AL27" s="486"/>
      <c r="AM27" s="434"/>
    </row>
    <row r="28" spans="2:39" s="1" customFormat="1" ht="20.100000000000001" customHeight="1" x14ac:dyDescent="0.15">
      <c r="B28" s="334"/>
      <c r="C28" s="1316"/>
      <c r="D28" s="1316"/>
      <c r="E28" s="1316"/>
      <c r="F28" s="1316"/>
      <c r="G28" s="1316"/>
      <c r="H28" s="1316"/>
      <c r="I28" s="1316"/>
      <c r="J28" s="1316"/>
      <c r="K28" s="1316"/>
      <c r="L28" s="1316"/>
      <c r="M28" s="1316"/>
      <c r="N28" s="1316"/>
      <c r="O28" s="1316"/>
      <c r="P28" s="1316"/>
      <c r="Q28" s="1316"/>
      <c r="R28" s="1316"/>
      <c r="S28" s="1316"/>
      <c r="T28" s="1316"/>
      <c r="U28" s="1316"/>
      <c r="V28" s="1316"/>
      <c r="W28" s="1316"/>
      <c r="X28" s="1316"/>
      <c r="Y28" s="1316"/>
      <c r="Z28" s="1316"/>
      <c r="AA28" s="667"/>
      <c r="AB28" s="583"/>
      <c r="AC28" s="583"/>
      <c r="AD28" s="583"/>
      <c r="AE28" s="583"/>
      <c r="AF28" s="583"/>
      <c r="AG28" s="583"/>
      <c r="AH28" s="668"/>
      <c r="AL28" s="486"/>
      <c r="AM28" s="434"/>
    </row>
    <row r="29" spans="2:39" s="1" customFormat="1" ht="9" customHeight="1" x14ac:dyDescent="0.15">
      <c r="B29" s="334"/>
      <c r="C29" s="2"/>
      <c r="D29" s="2"/>
      <c r="E29" s="2"/>
      <c r="F29" s="2"/>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668"/>
      <c r="AL29" s="486"/>
      <c r="AM29" s="434"/>
    </row>
    <row r="30" spans="2:39" s="1" customFormat="1" ht="20.100000000000001" customHeight="1" x14ac:dyDescent="0.15">
      <c r="B30" s="629"/>
      <c r="C30" s="1299" t="s">
        <v>1072</v>
      </c>
      <c r="D30" s="1299"/>
      <c r="E30" s="1299"/>
      <c r="F30" s="1299"/>
      <c r="G30" s="1299"/>
      <c r="H30" s="1299"/>
      <c r="I30" s="1299"/>
      <c r="J30" s="1299"/>
      <c r="K30" s="1304"/>
      <c r="L30" s="1304"/>
      <c r="M30" s="1304"/>
      <c r="N30" s="1304"/>
      <c r="O30" s="1304"/>
      <c r="P30" s="1304"/>
      <c r="Q30" s="1304"/>
      <c r="R30" s="1304" t="s">
        <v>36</v>
      </c>
      <c r="S30" s="1304"/>
      <c r="T30" s="1304"/>
      <c r="U30" s="1304"/>
      <c r="V30" s="1304"/>
      <c r="W30" s="1304"/>
      <c r="X30" s="1304"/>
      <c r="Y30" s="1304"/>
      <c r="Z30" s="1304" t="s">
        <v>32</v>
      </c>
      <c r="AA30" s="1304"/>
      <c r="AB30" s="1304"/>
      <c r="AC30" s="1304"/>
      <c r="AD30" s="1304"/>
      <c r="AE30" s="1304"/>
      <c r="AF30" s="1304"/>
      <c r="AG30" s="1313" t="s">
        <v>660</v>
      </c>
      <c r="AH30" s="654"/>
      <c r="AL30" s="486"/>
      <c r="AM30" s="434"/>
    </row>
    <row r="31" spans="2:39" s="1" customFormat="1" ht="20.100000000000001" customHeight="1" x14ac:dyDescent="0.15">
      <c r="B31" s="629"/>
      <c r="C31" s="1299"/>
      <c r="D31" s="1299"/>
      <c r="E31" s="1299"/>
      <c r="F31" s="1299"/>
      <c r="G31" s="1299"/>
      <c r="H31" s="1299"/>
      <c r="I31" s="1299"/>
      <c r="J31" s="1299"/>
      <c r="K31" s="1305"/>
      <c r="L31" s="1305"/>
      <c r="M31" s="1305"/>
      <c r="N31" s="1305"/>
      <c r="O31" s="1305"/>
      <c r="P31" s="1305"/>
      <c r="Q31" s="1305"/>
      <c r="R31" s="1305"/>
      <c r="S31" s="1305"/>
      <c r="T31" s="1305"/>
      <c r="U31" s="1305"/>
      <c r="V31" s="1305"/>
      <c r="W31" s="1305"/>
      <c r="X31" s="1305"/>
      <c r="Y31" s="1305"/>
      <c r="Z31" s="1305"/>
      <c r="AA31" s="1305"/>
      <c r="AB31" s="1305"/>
      <c r="AC31" s="1305"/>
      <c r="AD31" s="1305"/>
      <c r="AE31" s="1305"/>
      <c r="AF31" s="1305"/>
      <c r="AG31" s="1314"/>
      <c r="AH31" s="654"/>
      <c r="AL31" s="486"/>
      <c r="AM31" s="434"/>
    </row>
    <row r="32" spans="2:39" s="1" customFormat="1" ht="13.5" customHeight="1" x14ac:dyDescent="0.15">
      <c r="B32" s="315"/>
      <c r="C32" s="8"/>
      <c r="D32" s="8"/>
      <c r="E32" s="8"/>
      <c r="F32" s="8"/>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670"/>
      <c r="AL32" s="486"/>
      <c r="AM32" s="434"/>
    </row>
    <row r="33" spans="2:39" s="1" customFormat="1" ht="13.5" customHeight="1" x14ac:dyDescent="0.1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L33" s="486"/>
      <c r="AM33" s="434"/>
    </row>
    <row r="34" spans="2:39" s="1" customFormat="1" ht="20.100000000000001" customHeight="1" x14ac:dyDescent="0.15">
      <c r="B34" s="6" t="s">
        <v>1073</v>
      </c>
      <c r="C34" s="7"/>
      <c r="D34" s="7"/>
      <c r="E34" s="7"/>
      <c r="F34" s="7"/>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671"/>
      <c r="AL34" s="486"/>
      <c r="AM34" s="477"/>
    </row>
    <row r="35" spans="2:39" s="1" customFormat="1" ht="20.100000000000001" customHeight="1" x14ac:dyDescent="0.15">
      <c r="B35" s="629"/>
      <c r="C35" s="814" t="s">
        <v>1074</v>
      </c>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4"/>
      <c r="AD35" s="814"/>
      <c r="AE35" s="814"/>
      <c r="AF35" s="653"/>
      <c r="AG35" s="653"/>
      <c r="AH35" s="654"/>
      <c r="AL35" s="486"/>
      <c r="AM35" s="477"/>
    </row>
    <row r="36" spans="2:39" s="1" customFormat="1" ht="20.100000000000001" customHeight="1" x14ac:dyDescent="0.15">
      <c r="B36" s="672"/>
      <c r="C36" s="791" t="s">
        <v>1062</v>
      </c>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300" t="s">
        <v>1063</v>
      </c>
      <c r="AB36" s="1300"/>
      <c r="AC36" s="1300"/>
      <c r="AD36" s="1300"/>
      <c r="AE36" s="1300"/>
      <c r="AF36" s="1300"/>
      <c r="AG36" s="1300"/>
      <c r="AH36" s="673"/>
      <c r="AL36" s="486"/>
      <c r="AM36" s="477"/>
    </row>
    <row r="37" spans="2:39" s="1" customFormat="1" ht="20.100000000000001" customHeight="1" x14ac:dyDescent="0.15">
      <c r="B37" s="674"/>
      <c r="C37" s="791"/>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650"/>
      <c r="AB37" s="662"/>
      <c r="AC37" s="662"/>
      <c r="AD37" s="662"/>
      <c r="AE37" s="662"/>
      <c r="AF37" s="662"/>
      <c r="AG37" s="675"/>
      <c r="AH37" s="673"/>
      <c r="AL37" s="486"/>
      <c r="AM37" s="477"/>
    </row>
    <row r="38" spans="2:39" s="1" customFormat="1" ht="9" customHeight="1" x14ac:dyDescent="0.15">
      <c r="B38" s="334"/>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c r="AA38" s="655"/>
      <c r="AB38" s="655"/>
      <c r="AC38" s="655"/>
      <c r="AD38" s="655"/>
      <c r="AE38" s="655"/>
      <c r="AF38" s="655"/>
      <c r="AG38" s="653"/>
      <c r="AH38" s="654"/>
      <c r="AL38" s="486"/>
      <c r="AM38" s="477"/>
    </row>
    <row r="39" spans="2:39" s="1" customFormat="1" ht="20.100000000000001" customHeight="1" x14ac:dyDescent="0.15">
      <c r="B39" s="334"/>
      <c r="C39" s="823" t="s">
        <v>1066</v>
      </c>
      <c r="D39" s="1140"/>
      <c r="E39" s="1140"/>
      <c r="F39" s="1140"/>
      <c r="G39" s="1140"/>
      <c r="H39" s="1140"/>
      <c r="I39" s="1140"/>
      <c r="J39" s="1140"/>
      <c r="K39" s="1140"/>
      <c r="L39" s="1140"/>
      <c r="M39" s="606" t="s">
        <v>782</v>
      </c>
      <c r="N39" s="1" t="s">
        <v>1067</v>
      </c>
      <c r="Q39" s="2"/>
      <c r="R39" s="2"/>
      <c r="S39" s="2"/>
      <c r="T39" s="2"/>
      <c r="U39" s="2"/>
      <c r="V39" s="2"/>
      <c r="W39" s="569" t="s">
        <v>782</v>
      </c>
      <c r="X39" s="1" t="s">
        <v>1068</v>
      </c>
      <c r="Y39"/>
      <c r="Z39"/>
      <c r="AA39" s="2"/>
      <c r="AB39" s="2"/>
      <c r="AC39" s="2"/>
      <c r="AD39" s="2"/>
      <c r="AE39" s="2"/>
      <c r="AF39" s="2"/>
      <c r="AG39" s="22"/>
      <c r="AH39" s="673"/>
      <c r="AL39" s="486"/>
      <c r="AM39" s="477"/>
    </row>
    <row r="40" spans="2:39" s="1" customFormat="1" ht="20.100000000000001" customHeight="1" x14ac:dyDescent="0.15">
      <c r="B40" s="334"/>
      <c r="C40" s="1307"/>
      <c r="D40" s="1308"/>
      <c r="E40" s="1308"/>
      <c r="F40" s="1308"/>
      <c r="G40" s="1308"/>
      <c r="H40" s="1308"/>
      <c r="I40" s="1308"/>
      <c r="J40" s="1308"/>
      <c r="K40" s="1308"/>
      <c r="L40" s="1308"/>
      <c r="M40" s="618" t="s">
        <v>782</v>
      </c>
      <c r="N40" s="8" t="s">
        <v>1069</v>
      </c>
      <c r="O40" s="8"/>
      <c r="P40" s="8"/>
      <c r="Q40" s="424"/>
      <c r="R40" s="424"/>
      <c r="S40" s="424"/>
      <c r="T40" s="424"/>
      <c r="U40" s="424"/>
      <c r="V40" s="424"/>
      <c r="W40" s="424"/>
      <c r="X40" s="424"/>
      <c r="Y40" s="586"/>
      <c r="Z40" s="8"/>
      <c r="AA40" s="424"/>
      <c r="AB40" s="438"/>
      <c r="AC40" s="438"/>
      <c r="AD40" s="438"/>
      <c r="AE40" s="438"/>
      <c r="AF40" s="438"/>
      <c r="AG40" s="424"/>
      <c r="AH40" s="673"/>
      <c r="AL40" s="486"/>
      <c r="AM40" s="477"/>
    </row>
    <row r="41" spans="2:39" s="1" customFormat="1" ht="9" customHeight="1" x14ac:dyDescent="0.15">
      <c r="B41" s="334"/>
      <c r="C41" s="308"/>
      <c r="D41" s="308"/>
      <c r="E41" s="308"/>
      <c r="F41" s="308"/>
      <c r="G41" s="308"/>
      <c r="H41" s="308"/>
      <c r="I41" s="308"/>
      <c r="J41" s="308"/>
      <c r="K41" s="308"/>
      <c r="L41" s="308"/>
      <c r="M41" s="569"/>
      <c r="Q41" s="2"/>
      <c r="R41" s="2"/>
      <c r="S41" s="2"/>
      <c r="T41" s="2"/>
      <c r="U41" s="2"/>
      <c r="V41" s="2"/>
      <c r="W41" s="2"/>
      <c r="X41" s="2"/>
      <c r="Y41" s="569"/>
      <c r="AA41" s="2"/>
      <c r="AB41" s="2"/>
      <c r="AC41" s="2"/>
      <c r="AD41" s="2"/>
      <c r="AE41" s="2"/>
      <c r="AF41" s="2"/>
      <c r="AG41" s="2"/>
      <c r="AH41" s="654"/>
      <c r="AL41" s="486"/>
      <c r="AM41" s="477"/>
    </row>
    <row r="42" spans="2:39" s="1" customFormat="1" ht="20.100000000000001" customHeight="1" x14ac:dyDescent="0.15">
      <c r="B42" s="629"/>
      <c r="C42" s="1299" t="s">
        <v>1075</v>
      </c>
      <c r="D42" s="1299"/>
      <c r="E42" s="1299"/>
      <c r="F42" s="1299"/>
      <c r="G42" s="1299"/>
      <c r="H42" s="1299"/>
      <c r="I42" s="1299"/>
      <c r="J42" s="1299"/>
      <c r="K42" s="1309"/>
      <c r="L42" s="1310"/>
      <c r="M42" s="1310"/>
      <c r="N42" s="1310"/>
      <c r="O42" s="1310"/>
      <c r="P42" s="1310"/>
      <c r="Q42" s="1310"/>
      <c r="R42" s="676" t="s">
        <v>36</v>
      </c>
      <c r="S42" s="1310"/>
      <c r="T42" s="1310"/>
      <c r="U42" s="1310"/>
      <c r="V42" s="1310"/>
      <c r="W42" s="1310"/>
      <c r="X42" s="1310"/>
      <c r="Y42" s="1310"/>
      <c r="Z42" s="676" t="s">
        <v>32</v>
      </c>
      <c r="AA42" s="1310"/>
      <c r="AB42" s="1310"/>
      <c r="AC42" s="1310"/>
      <c r="AD42" s="1310"/>
      <c r="AE42" s="1310"/>
      <c r="AF42" s="1310"/>
      <c r="AG42" s="677" t="s">
        <v>660</v>
      </c>
      <c r="AH42" s="678"/>
      <c r="AL42" s="486"/>
      <c r="AM42" s="477"/>
    </row>
    <row r="43" spans="2:39" s="1" customFormat="1" ht="10.5" customHeight="1" x14ac:dyDescent="0.15">
      <c r="B43" s="679"/>
      <c r="C43" s="666"/>
      <c r="D43" s="666"/>
      <c r="E43" s="666"/>
      <c r="F43" s="666"/>
      <c r="G43" s="666"/>
      <c r="H43" s="666"/>
      <c r="I43" s="666"/>
      <c r="J43" s="666"/>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80"/>
      <c r="AL43" s="486"/>
      <c r="AM43" s="477"/>
    </row>
    <row r="44" spans="2:39" s="1" customFormat="1" ht="6" customHeight="1" x14ac:dyDescent="0.15">
      <c r="B44" s="308"/>
      <c r="C44" s="308"/>
      <c r="D44" s="308"/>
      <c r="E44" s="308"/>
      <c r="F44" s="308"/>
      <c r="X44" s="681"/>
      <c r="Y44" s="681"/>
      <c r="AL44" s="486"/>
      <c r="AM44" s="477"/>
    </row>
    <row r="45" spans="2:39" s="1" customFormat="1" x14ac:dyDescent="0.15">
      <c r="B45" s="1311" t="s">
        <v>687</v>
      </c>
      <c r="C45" s="1311"/>
      <c r="D45" s="683" t="s">
        <v>1076</v>
      </c>
      <c r="E45" s="684"/>
      <c r="F45" s="684"/>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L45" s="486"/>
      <c r="AM45" s="434"/>
    </row>
    <row r="46" spans="2:39" s="1" customFormat="1" ht="13.5" customHeight="1" x14ac:dyDescent="0.15">
      <c r="B46" s="1311" t="s">
        <v>1077</v>
      </c>
      <c r="C46" s="1311"/>
      <c r="D46" s="1312" t="s">
        <v>1078</v>
      </c>
      <c r="E46" s="1312"/>
      <c r="F46" s="1312"/>
      <c r="G46" s="1312"/>
      <c r="H46" s="1312"/>
      <c r="I46" s="1312"/>
      <c r="J46" s="1312"/>
      <c r="K46" s="1312"/>
      <c r="L46" s="1312"/>
      <c r="M46" s="1312"/>
      <c r="N46" s="1312"/>
      <c r="O46" s="1312"/>
      <c r="P46" s="1312"/>
      <c r="Q46" s="1312"/>
      <c r="R46" s="1312"/>
      <c r="S46" s="1312"/>
      <c r="T46" s="1312"/>
      <c r="U46" s="1312"/>
      <c r="V46" s="1312"/>
      <c r="W46" s="1312"/>
      <c r="X46" s="1312"/>
      <c r="Y46" s="1312"/>
      <c r="Z46" s="1312"/>
      <c r="AA46" s="1312"/>
      <c r="AB46" s="1312"/>
      <c r="AC46" s="1312"/>
      <c r="AD46" s="1312"/>
      <c r="AE46" s="1312"/>
      <c r="AF46" s="1312"/>
      <c r="AG46" s="1312"/>
      <c r="AH46" s="1312"/>
      <c r="AL46" s="486"/>
      <c r="AM46" s="434"/>
    </row>
    <row r="47" spans="2:39" s="1" customFormat="1" ht="13.5" customHeight="1" x14ac:dyDescent="0.15">
      <c r="B47" s="682"/>
      <c r="C47" s="682"/>
      <c r="D47" s="1312"/>
      <c r="E47" s="1312"/>
      <c r="F47" s="1312"/>
      <c r="G47" s="1312"/>
      <c r="H47" s="1312"/>
      <c r="I47" s="1312"/>
      <c r="J47" s="1312"/>
      <c r="K47" s="1312"/>
      <c r="L47" s="1312"/>
      <c r="M47" s="1312"/>
      <c r="N47" s="1312"/>
      <c r="O47" s="1312"/>
      <c r="P47" s="1312"/>
      <c r="Q47" s="1312"/>
      <c r="R47" s="1312"/>
      <c r="S47" s="1312"/>
      <c r="T47" s="1312"/>
      <c r="U47" s="1312"/>
      <c r="V47" s="1312"/>
      <c r="W47" s="1312"/>
      <c r="X47" s="1312"/>
      <c r="Y47" s="1312"/>
      <c r="Z47" s="1312"/>
      <c r="AA47" s="1312"/>
      <c r="AB47" s="1312"/>
      <c r="AC47" s="1312"/>
      <c r="AD47" s="1312"/>
      <c r="AE47" s="1312"/>
      <c r="AF47" s="1312"/>
      <c r="AG47" s="1312"/>
      <c r="AH47" s="1312"/>
      <c r="AL47" s="486"/>
      <c r="AM47" s="434"/>
    </row>
    <row r="48" spans="2:39" s="1" customFormat="1" x14ac:dyDescent="0.15">
      <c r="B48" s="1311" t="s">
        <v>1079</v>
      </c>
      <c r="C48" s="1311"/>
      <c r="D48" s="685" t="s">
        <v>1080</v>
      </c>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L48" s="486"/>
      <c r="AM48" s="434"/>
    </row>
    <row r="49" spans="1:39" ht="13.5" customHeight="1" x14ac:dyDescent="0.15">
      <c r="B49" s="1311" t="s">
        <v>1081</v>
      </c>
      <c r="C49" s="1311"/>
      <c r="D49" s="1312" t="s">
        <v>1082</v>
      </c>
      <c r="E49" s="1312"/>
      <c r="F49" s="1312"/>
      <c r="G49" s="1312"/>
      <c r="H49" s="1312"/>
      <c r="I49" s="1312"/>
      <c r="J49" s="1312"/>
      <c r="K49" s="1312"/>
      <c r="L49" s="1312"/>
      <c r="M49" s="1312"/>
      <c r="N49" s="1312"/>
      <c r="O49" s="1312"/>
      <c r="P49" s="1312"/>
      <c r="Q49" s="1312"/>
      <c r="R49" s="1312"/>
      <c r="S49" s="1312"/>
      <c r="T49" s="1312"/>
      <c r="U49" s="1312"/>
      <c r="V49" s="1312"/>
      <c r="W49" s="1312"/>
      <c r="X49" s="1312"/>
      <c r="Y49" s="1312"/>
      <c r="Z49" s="1312"/>
      <c r="AA49" s="1312"/>
      <c r="AB49" s="1312"/>
      <c r="AC49" s="1312"/>
      <c r="AD49" s="1312"/>
      <c r="AE49" s="1312"/>
      <c r="AF49" s="1312"/>
      <c r="AG49" s="1312"/>
      <c r="AH49" s="1312"/>
    </row>
    <row r="50" spans="1:39" s="14" customFormat="1" ht="25.15" customHeight="1" x14ac:dyDescent="0.15">
      <c r="B50" s="12"/>
      <c r="C50" s="2"/>
      <c r="D50" s="1312"/>
      <c r="E50" s="1312"/>
      <c r="F50" s="1312"/>
      <c r="G50" s="1312"/>
      <c r="H50" s="1312"/>
      <c r="I50" s="1312"/>
      <c r="J50" s="1312"/>
      <c r="K50" s="1312"/>
      <c r="L50" s="1312"/>
      <c r="M50" s="1312"/>
      <c r="N50" s="1312"/>
      <c r="O50" s="1312"/>
      <c r="P50" s="1312"/>
      <c r="Q50" s="1312"/>
      <c r="R50" s="1312"/>
      <c r="S50" s="1312"/>
      <c r="T50" s="1312"/>
      <c r="U50" s="1312"/>
      <c r="V50" s="1312"/>
      <c r="W50" s="1312"/>
      <c r="X50" s="1312"/>
      <c r="Y50" s="1312"/>
      <c r="Z50" s="1312"/>
      <c r="AA50" s="1312"/>
      <c r="AB50" s="1312"/>
      <c r="AC50" s="1312"/>
      <c r="AD50" s="1312"/>
      <c r="AE50" s="1312"/>
      <c r="AF50" s="1312"/>
      <c r="AG50" s="1312"/>
      <c r="AH50" s="1312"/>
      <c r="AL50" s="486"/>
      <c r="AM50" s="434"/>
    </row>
    <row r="51" spans="1:39" s="14" customFormat="1" ht="13.5" customHeight="1" x14ac:dyDescent="0.15">
      <c r="A51"/>
      <c r="B51" s="631" t="s">
        <v>1083</v>
      </c>
      <c r="C51" s="631"/>
      <c r="D51" s="1306" t="s">
        <v>1084</v>
      </c>
      <c r="E51" s="1306"/>
      <c r="F51" s="1306"/>
      <c r="G51" s="1306"/>
      <c r="H51" s="1306"/>
      <c r="I51" s="1306"/>
      <c r="J51" s="1306"/>
      <c r="K51" s="1306"/>
      <c r="L51" s="1306"/>
      <c r="M51" s="1306"/>
      <c r="N51" s="1306"/>
      <c r="O51" s="1306"/>
      <c r="P51" s="1306"/>
      <c r="Q51" s="1306"/>
      <c r="R51" s="1306"/>
      <c r="S51" s="1306"/>
      <c r="T51" s="1306"/>
      <c r="U51" s="1306"/>
      <c r="V51" s="1306"/>
      <c r="W51" s="1306"/>
      <c r="X51" s="1306"/>
      <c r="Y51" s="1306"/>
      <c r="Z51" s="1306"/>
      <c r="AA51" s="1306"/>
      <c r="AB51" s="1306"/>
      <c r="AC51" s="1306"/>
      <c r="AD51" s="1306"/>
      <c r="AE51" s="1306"/>
      <c r="AF51" s="1306"/>
      <c r="AG51" s="1306"/>
      <c r="AH51" s="1306"/>
      <c r="AI51"/>
      <c r="AJ51"/>
      <c r="AK51"/>
      <c r="AL51" s="486"/>
      <c r="AM51" s="434"/>
    </row>
    <row r="52" spans="1:39"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s="486"/>
      <c r="AM52" s="434"/>
    </row>
    <row r="53" spans="1:39"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s="486"/>
      <c r="AM53" s="434"/>
    </row>
    <row r="54" spans="1:39"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s="486"/>
      <c r="AM54" s="434"/>
    </row>
    <row r="122" spans="3:7" x14ac:dyDescent="0.15">
      <c r="C122" s="59"/>
      <c r="D122" s="59"/>
      <c r="E122" s="59"/>
      <c r="F122" s="59"/>
      <c r="G122" s="59"/>
    </row>
    <row r="123" spans="3:7" x14ac:dyDescent="0.15">
      <c r="C123" s="57"/>
    </row>
  </sheetData>
  <mergeCells count="41">
    <mergeCell ref="AL2:AM3"/>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D51:AH51"/>
    <mergeCell ref="C39:L40"/>
    <mergeCell ref="C42:J42"/>
    <mergeCell ref="K42:Q42"/>
    <mergeCell ref="S42:Y42"/>
    <mergeCell ref="AA42:AF42"/>
    <mergeCell ref="B45:C45"/>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hyperlinks>
    <hyperlink ref="AL2" location="添付書類一覧!A1" display="添付書類一覧に戻る" xr:uid="{3A8D7D5F-7816-44F5-9035-D249FC23F5C4}"/>
  </hyperlinks>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0FDFF82-9880-42CE-9F83-688D3DF353EB}">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8741C-D66D-41E1-BD7B-8F1F0EAAAC71}">
  <sheetPr>
    <tabColor rgb="FFFF0000"/>
  </sheetPr>
  <dimension ref="A1:AK78"/>
  <sheetViews>
    <sheetView view="pageBreakPreview" zoomScaleNormal="100" zoomScaleSheetLayoutView="100" workbookViewId="0">
      <selection activeCell="AD2" sqref="AD2:AE3"/>
    </sheetView>
  </sheetViews>
  <sheetFormatPr defaultColWidth="3.5" defaultRowHeight="13.5" x14ac:dyDescent="0.15"/>
  <cols>
    <col min="1" max="1" width="3.5" style="3"/>
    <col min="2" max="2" width="3" style="85" customWidth="1"/>
    <col min="3" max="7" width="3.5" style="3"/>
    <col min="8" max="8" width="2.5" style="3" customWidth="1"/>
    <col min="9" max="29" width="3.5" style="3"/>
    <col min="30" max="30" width="25.875" style="486" customWidth="1"/>
    <col min="31" max="31" width="9" style="434"/>
    <col min="32" max="257" width="3.5" style="3"/>
    <col min="258" max="258" width="3" style="3" customWidth="1"/>
    <col min="259" max="263" width="3.5" style="3"/>
    <col min="264" max="264" width="2.5" style="3" customWidth="1"/>
    <col min="265" max="513" width="3.5" style="3"/>
    <col min="514" max="514" width="3" style="3" customWidth="1"/>
    <col min="515" max="519" width="3.5" style="3"/>
    <col min="520" max="520" width="2.5" style="3" customWidth="1"/>
    <col min="521" max="769" width="3.5" style="3"/>
    <col min="770" max="770" width="3" style="3" customWidth="1"/>
    <col min="771" max="775" width="3.5" style="3"/>
    <col min="776" max="776" width="2.5" style="3" customWidth="1"/>
    <col min="777" max="1025" width="3.5" style="3"/>
    <col min="1026" max="1026" width="3" style="3" customWidth="1"/>
    <col min="1027" max="1031" width="3.5" style="3"/>
    <col min="1032" max="1032" width="2.5" style="3" customWidth="1"/>
    <col min="1033" max="1281" width="3.5" style="3"/>
    <col min="1282" max="1282" width="3" style="3" customWidth="1"/>
    <col min="1283" max="1287" width="3.5" style="3"/>
    <col min="1288" max="1288" width="2.5" style="3" customWidth="1"/>
    <col min="1289" max="1537" width="3.5" style="3"/>
    <col min="1538" max="1538" width="3" style="3" customWidth="1"/>
    <col min="1539" max="1543" width="3.5" style="3"/>
    <col min="1544" max="1544" width="2.5" style="3" customWidth="1"/>
    <col min="1545" max="1793" width="3.5" style="3"/>
    <col min="1794" max="1794" width="3" style="3" customWidth="1"/>
    <col min="1795" max="1799" width="3.5" style="3"/>
    <col min="1800" max="1800" width="2.5" style="3" customWidth="1"/>
    <col min="1801" max="2049" width="3.5" style="3"/>
    <col min="2050" max="2050" width="3" style="3" customWidth="1"/>
    <col min="2051" max="2055" width="3.5" style="3"/>
    <col min="2056" max="2056" width="2.5" style="3" customWidth="1"/>
    <col min="2057" max="2305" width="3.5" style="3"/>
    <col min="2306" max="2306" width="3" style="3" customWidth="1"/>
    <col min="2307" max="2311" width="3.5" style="3"/>
    <col min="2312" max="2312" width="2.5" style="3" customWidth="1"/>
    <col min="2313" max="2561" width="3.5" style="3"/>
    <col min="2562" max="2562" width="3" style="3" customWidth="1"/>
    <col min="2563" max="2567" width="3.5" style="3"/>
    <col min="2568" max="2568" width="2.5" style="3" customWidth="1"/>
    <col min="2569" max="2817" width="3.5" style="3"/>
    <col min="2818" max="2818" width="3" style="3" customWidth="1"/>
    <col min="2819" max="2823" width="3.5" style="3"/>
    <col min="2824" max="2824" width="2.5" style="3" customWidth="1"/>
    <col min="2825" max="3073" width="3.5" style="3"/>
    <col min="3074" max="3074" width="3" style="3" customWidth="1"/>
    <col min="3075" max="3079" width="3.5" style="3"/>
    <col min="3080" max="3080" width="2.5" style="3" customWidth="1"/>
    <col min="3081" max="3329" width="3.5" style="3"/>
    <col min="3330" max="3330" width="3" style="3" customWidth="1"/>
    <col min="3331" max="3335" width="3.5" style="3"/>
    <col min="3336" max="3336" width="2.5" style="3" customWidth="1"/>
    <col min="3337" max="3585" width="3.5" style="3"/>
    <col min="3586" max="3586" width="3" style="3" customWidth="1"/>
    <col min="3587" max="3591" width="3.5" style="3"/>
    <col min="3592" max="3592" width="2.5" style="3" customWidth="1"/>
    <col min="3593" max="3841" width="3.5" style="3"/>
    <col min="3842" max="3842" width="3" style="3" customWidth="1"/>
    <col min="3843" max="3847" width="3.5" style="3"/>
    <col min="3848" max="3848" width="2.5" style="3" customWidth="1"/>
    <col min="3849" max="4097" width="3.5" style="3"/>
    <col min="4098" max="4098" width="3" style="3" customWidth="1"/>
    <col min="4099" max="4103" width="3.5" style="3"/>
    <col min="4104" max="4104" width="2.5" style="3" customWidth="1"/>
    <col min="4105" max="4353" width="3.5" style="3"/>
    <col min="4354" max="4354" width="3" style="3" customWidth="1"/>
    <col min="4355" max="4359" width="3.5" style="3"/>
    <col min="4360" max="4360" width="2.5" style="3" customWidth="1"/>
    <col min="4361" max="4609" width="3.5" style="3"/>
    <col min="4610" max="4610" width="3" style="3" customWidth="1"/>
    <col min="4611" max="4615" width="3.5" style="3"/>
    <col min="4616" max="4616" width="2.5" style="3" customWidth="1"/>
    <col min="4617" max="4865" width="3.5" style="3"/>
    <col min="4866" max="4866" width="3" style="3" customWidth="1"/>
    <col min="4867" max="4871" width="3.5" style="3"/>
    <col min="4872" max="4872" width="2.5" style="3" customWidth="1"/>
    <col min="4873" max="5121" width="3.5" style="3"/>
    <col min="5122" max="5122" width="3" style="3" customWidth="1"/>
    <col min="5123" max="5127" width="3.5" style="3"/>
    <col min="5128" max="5128" width="2.5" style="3" customWidth="1"/>
    <col min="5129" max="5377" width="3.5" style="3"/>
    <col min="5378" max="5378" width="3" style="3" customWidth="1"/>
    <col min="5379" max="5383" width="3.5" style="3"/>
    <col min="5384" max="5384" width="2.5" style="3" customWidth="1"/>
    <col min="5385" max="5633" width="3.5" style="3"/>
    <col min="5634" max="5634" width="3" style="3" customWidth="1"/>
    <col min="5635" max="5639" width="3.5" style="3"/>
    <col min="5640" max="5640" width="2.5" style="3" customWidth="1"/>
    <col min="5641" max="5889" width="3.5" style="3"/>
    <col min="5890" max="5890" width="3" style="3" customWidth="1"/>
    <col min="5891" max="5895" width="3.5" style="3"/>
    <col min="5896" max="5896" width="2.5" style="3" customWidth="1"/>
    <col min="5897" max="6145" width="3.5" style="3"/>
    <col min="6146" max="6146" width="3" style="3" customWidth="1"/>
    <col min="6147" max="6151" width="3.5" style="3"/>
    <col min="6152" max="6152" width="2.5" style="3" customWidth="1"/>
    <col min="6153" max="6401" width="3.5" style="3"/>
    <col min="6402" max="6402" width="3" style="3" customWidth="1"/>
    <col min="6403" max="6407" width="3.5" style="3"/>
    <col min="6408" max="6408" width="2.5" style="3" customWidth="1"/>
    <col min="6409" max="6657" width="3.5" style="3"/>
    <col min="6658" max="6658" width="3" style="3" customWidth="1"/>
    <col min="6659" max="6663" width="3.5" style="3"/>
    <col min="6664" max="6664" width="2.5" style="3" customWidth="1"/>
    <col min="6665" max="6913" width="3.5" style="3"/>
    <col min="6914" max="6914" width="3" style="3" customWidth="1"/>
    <col min="6915" max="6919" width="3.5" style="3"/>
    <col min="6920" max="6920" width="2.5" style="3" customWidth="1"/>
    <col min="6921" max="7169" width="3.5" style="3"/>
    <col min="7170" max="7170" width="3" style="3" customWidth="1"/>
    <col min="7171" max="7175" width="3.5" style="3"/>
    <col min="7176" max="7176" width="2.5" style="3" customWidth="1"/>
    <col min="7177" max="7425" width="3.5" style="3"/>
    <col min="7426" max="7426" width="3" style="3" customWidth="1"/>
    <col min="7427" max="7431" width="3.5" style="3"/>
    <col min="7432" max="7432" width="2.5" style="3" customWidth="1"/>
    <col min="7433" max="7681" width="3.5" style="3"/>
    <col min="7682" max="7682" width="3" style="3" customWidth="1"/>
    <col min="7683" max="7687" width="3.5" style="3"/>
    <col min="7688" max="7688" width="2.5" style="3" customWidth="1"/>
    <col min="7689" max="7937" width="3.5" style="3"/>
    <col min="7938" max="7938" width="3" style="3" customWidth="1"/>
    <col min="7939" max="7943" width="3.5" style="3"/>
    <col min="7944" max="7944" width="2.5" style="3" customWidth="1"/>
    <col min="7945" max="8193" width="3.5" style="3"/>
    <col min="8194" max="8194" width="3" style="3" customWidth="1"/>
    <col min="8195" max="8199" width="3.5" style="3"/>
    <col min="8200" max="8200" width="2.5" style="3" customWidth="1"/>
    <col min="8201" max="8449" width="3.5" style="3"/>
    <col min="8450" max="8450" width="3" style="3" customWidth="1"/>
    <col min="8451" max="8455" width="3.5" style="3"/>
    <col min="8456" max="8456" width="2.5" style="3" customWidth="1"/>
    <col min="8457" max="8705" width="3.5" style="3"/>
    <col min="8706" max="8706" width="3" style="3" customWidth="1"/>
    <col min="8707" max="8711" width="3.5" style="3"/>
    <col min="8712" max="8712" width="2.5" style="3" customWidth="1"/>
    <col min="8713" max="8961" width="3.5" style="3"/>
    <col min="8962" max="8962" width="3" style="3" customWidth="1"/>
    <col min="8963" max="8967" width="3.5" style="3"/>
    <col min="8968" max="8968" width="2.5" style="3" customWidth="1"/>
    <col min="8969" max="9217" width="3.5" style="3"/>
    <col min="9218" max="9218" width="3" style="3" customWidth="1"/>
    <col min="9219" max="9223" width="3.5" style="3"/>
    <col min="9224" max="9224" width="2.5" style="3" customWidth="1"/>
    <col min="9225" max="9473" width="3.5" style="3"/>
    <col min="9474" max="9474" width="3" style="3" customWidth="1"/>
    <col min="9475" max="9479" width="3.5" style="3"/>
    <col min="9480" max="9480" width="2.5" style="3" customWidth="1"/>
    <col min="9481" max="9729" width="3.5" style="3"/>
    <col min="9730" max="9730" width="3" style="3" customWidth="1"/>
    <col min="9731" max="9735" width="3.5" style="3"/>
    <col min="9736" max="9736" width="2.5" style="3" customWidth="1"/>
    <col min="9737" max="9985" width="3.5" style="3"/>
    <col min="9986" max="9986" width="3" style="3" customWidth="1"/>
    <col min="9987" max="9991" width="3.5" style="3"/>
    <col min="9992" max="9992" width="2.5" style="3" customWidth="1"/>
    <col min="9993" max="10241" width="3.5" style="3"/>
    <col min="10242" max="10242" width="3" style="3" customWidth="1"/>
    <col min="10243" max="10247" width="3.5" style="3"/>
    <col min="10248" max="10248" width="2.5" style="3" customWidth="1"/>
    <col min="10249" max="10497" width="3.5" style="3"/>
    <col min="10498" max="10498" width="3" style="3" customWidth="1"/>
    <col min="10499" max="10503" width="3.5" style="3"/>
    <col min="10504" max="10504" width="2.5" style="3" customWidth="1"/>
    <col min="10505" max="10753" width="3.5" style="3"/>
    <col min="10754" max="10754" width="3" style="3" customWidth="1"/>
    <col min="10755" max="10759" width="3.5" style="3"/>
    <col min="10760" max="10760" width="2.5" style="3" customWidth="1"/>
    <col min="10761" max="11009" width="3.5" style="3"/>
    <col min="11010" max="11010" width="3" style="3" customWidth="1"/>
    <col min="11011" max="11015" width="3.5" style="3"/>
    <col min="11016" max="11016" width="2.5" style="3" customWidth="1"/>
    <col min="11017" max="11265" width="3.5" style="3"/>
    <col min="11266" max="11266" width="3" style="3" customWidth="1"/>
    <col min="11267" max="11271" width="3.5" style="3"/>
    <col min="11272" max="11272" width="2.5" style="3" customWidth="1"/>
    <col min="11273" max="11521" width="3.5" style="3"/>
    <col min="11522" max="11522" width="3" style="3" customWidth="1"/>
    <col min="11523" max="11527" width="3.5" style="3"/>
    <col min="11528" max="11528" width="2.5" style="3" customWidth="1"/>
    <col min="11529" max="11777" width="3.5" style="3"/>
    <col min="11778" max="11778" width="3" style="3" customWidth="1"/>
    <col min="11779" max="11783" width="3.5" style="3"/>
    <col min="11784" max="11784" width="2.5" style="3" customWidth="1"/>
    <col min="11785" max="12033" width="3.5" style="3"/>
    <col min="12034" max="12034" width="3" style="3" customWidth="1"/>
    <col min="12035" max="12039" width="3.5" style="3"/>
    <col min="12040" max="12040" width="2.5" style="3" customWidth="1"/>
    <col min="12041" max="12289" width="3.5" style="3"/>
    <col min="12290" max="12290" width="3" style="3" customWidth="1"/>
    <col min="12291" max="12295" width="3.5" style="3"/>
    <col min="12296" max="12296" width="2.5" style="3" customWidth="1"/>
    <col min="12297" max="12545" width="3.5" style="3"/>
    <col min="12546" max="12546" width="3" style="3" customWidth="1"/>
    <col min="12547" max="12551" width="3.5" style="3"/>
    <col min="12552" max="12552" width="2.5" style="3" customWidth="1"/>
    <col min="12553" max="12801" width="3.5" style="3"/>
    <col min="12802" max="12802" width="3" style="3" customWidth="1"/>
    <col min="12803" max="12807" width="3.5" style="3"/>
    <col min="12808" max="12808" width="2.5" style="3" customWidth="1"/>
    <col min="12809" max="13057" width="3.5" style="3"/>
    <col min="13058" max="13058" width="3" style="3" customWidth="1"/>
    <col min="13059" max="13063" width="3.5" style="3"/>
    <col min="13064" max="13064" width="2.5" style="3" customWidth="1"/>
    <col min="13065" max="13313" width="3.5" style="3"/>
    <col min="13314" max="13314" width="3" style="3" customWidth="1"/>
    <col min="13315" max="13319" width="3.5" style="3"/>
    <col min="13320" max="13320" width="2.5" style="3" customWidth="1"/>
    <col min="13321" max="13569" width="3.5" style="3"/>
    <col min="13570" max="13570" width="3" style="3" customWidth="1"/>
    <col min="13571" max="13575" width="3.5" style="3"/>
    <col min="13576" max="13576" width="2.5" style="3" customWidth="1"/>
    <col min="13577" max="13825" width="3.5" style="3"/>
    <col min="13826" max="13826" width="3" style="3" customWidth="1"/>
    <col min="13827" max="13831" width="3.5" style="3"/>
    <col min="13832" max="13832" width="2.5" style="3" customWidth="1"/>
    <col min="13833" max="14081" width="3.5" style="3"/>
    <col min="14082" max="14082" width="3" style="3" customWidth="1"/>
    <col min="14083" max="14087" width="3.5" style="3"/>
    <col min="14088" max="14088" width="2.5" style="3" customWidth="1"/>
    <col min="14089" max="14337" width="3.5" style="3"/>
    <col min="14338" max="14338" width="3" style="3" customWidth="1"/>
    <col min="14339" max="14343" width="3.5" style="3"/>
    <col min="14344" max="14344" width="2.5" style="3" customWidth="1"/>
    <col min="14345" max="14593" width="3.5" style="3"/>
    <col min="14594" max="14594" width="3" style="3" customWidth="1"/>
    <col min="14595" max="14599" width="3.5" style="3"/>
    <col min="14600" max="14600" width="2.5" style="3" customWidth="1"/>
    <col min="14601" max="14849" width="3.5" style="3"/>
    <col min="14850" max="14850" width="3" style="3" customWidth="1"/>
    <col min="14851" max="14855" width="3.5" style="3"/>
    <col min="14856" max="14856" width="2.5" style="3" customWidth="1"/>
    <col min="14857" max="15105" width="3.5" style="3"/>
    <col min="15106" max="15106" width="3" style="3" customWidth="1"/>
    <col min="15107" max="15111" width="3.5" style="3"/>
    <col min="15112" max="15112" width="2.5" style="3" customWidth="1"/>
    <col min="15113" max="15361" width="3.5" style="3"/>
    <col min="15362" max="15362" width="3" style="3" customWidth="1"/>
    <col min="15363" max="15367" width="3.5" style="3"/>
    <col min="15368" max="15368" width="2.5" style="3" customWidth="1"/>
    <col min="15369" max="15617" width="3.5" style="3"/>
    <col min="15618" max="15618" width="3" style="3" customWidth="1"/>
    <col min="15619" max="15623" width="3.5" style="3"/>
    <col min="15624" max="15624" width="2.5" style="3" customWidth="1"/>
    <col min="15625" max="15873" width="3.5" style="3"/>
    <col min="15874" max="15874" width="3" style="3" customWidth="1"/>
    <col min="15875" max="15879" width="3.5" style="3"/>
    <col min="15880" max="15880" width="2.5" style="3" customWidth="1"/>
    <col min="15881" max="16129" width="3.5" style="3"/>
    <col min="16130" max="16130" width="3" style="3" customWidth="1"/>
    <col min="16131" max="16135" width="3.5" style="3"/>
    <col min="16136" max="16136" width="2.5" style="3" customWidth="1"/>
    <col min="16137" max="16384" width="3.5" style="3"/>
  </cols>
  <sheetData>
    <row r="1" spans="2:31" s="1" customFormat="1" ht="14.25" thickBot="1" x14ac:dyDescent="0.2">
      <c r="AE1" s="434"/>
    </row>
    <row r="2" spans="2:31" s="1" customFormat="1" ht="14.25" thickTop="1" x14ac:dyDescent="0.15">
      <c r="B2" s="1" t="s">
        <v>1085</v>
      </c>
      <c r="AA2" s="45" t="s">
        <v>478</v>
      </c>
      <c r="AD2" s="917" t="s">
        <v>755</v>
      </c>
      <c r="AE2" s="918"/>
    </row>
    <row r="3" spans="2:31" s="1" customFormat="1" ht="8.25" customHeight="1" thickBot="1" x14ac:dyDescent="0.2">
      <c r="AD3" s="919"/>
      <c r="AE3" s="920"/>
    </row>
    <row r="4" spans="2:31" s="1" customFormat="1" ht="14.25" thickTop="1" x14ac:dyDescent="0.15">
      <c r="B4" s="795" t="s">
        <v>1086</v>
      </c>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D4" s="485"/>
      <c r="AE4" s="434"/>
    </row>
    <row r="5" spans="2:31" s="1" customFormat="1" ht="6.75" customHeight="1" x14ac:dyDescent="0.15">
      <c r="AD5" s="485"/>
      <c r="AE5" s="434"/>
    </row>
    <row r="6" spans="2:31" s="1" customFormat="1" ht="18.600000000000001" customHeight="1" x14ac:dyDescent="0.15">
      <c r="B6" s="1157" t="s">
        <v>552</v>
      </c>
      <c r="C6" s="1157"/>
      <c r="D6" s="1157"/>
      <c r="E6" s="1157"/>
      <c r="F6" s="1157"/>
      <c r="G6" s="792"/>
      <c r="H6" s="793"/>
      <c r="I6" s="793"/>
      <c r="J6" s="793"/>
      <c r="K6" s="793"/>
      <c r="L6" s="793"/>
      <c r="M6" s="793"/>
      <c r="N6" s="793"/>
      <c r="O6" s="793"/>
      <c r="P6" s="793"/>
      <c r="Q6" s="793"/>
      <c r="R6" s="793"/>
      <c r="S6" s="793"/>
      <c r="T6" s="793"/>
      <c r="U6" s="793"/>
      <c r="V6" s="793"/>
      <c r="W6" s="793"/>
      <c r="X6" s="793"/>
      <c r="Y6" s="793"/>
      <c r="Z6" s="793"/>
      <c r="AA6" s="794"/>
      <c r="AD6" s="485"/>
      <c r="AE6" s="434"/>
    </row>
    <row r="7" spans="2:31" s="1" customFormat="1" ht="19.5" customHeight="1" x14ac:dyDescent="0.15">
      <c r="B7" s="1157" t="s">
        <v>535</v>
      </c>
      <c r="C7" s="1157"/>
      <c r="D7" s="1157"/>
      <c r="E7" s="1157"/>
      <c r="F7" s="1157"/>
      <c r="G7" s="792"/>
      <c r="H7" s="793"/>
      <c r="I7" s="793"/>
      <c r="J7" s="793"/>
      <c r="K7" s="793"/>
      <c r="L7" s="793"/>
      <c r="M7" s="793"/>
      <c r="N7" s="793"/>
      <c r="O7" s="793"/>
      <c r="P7" s="793"/>
      <c r="Q7" s="793"/>
      <c r="R7" s="793"/>
      <c r="S7" s="793"/>
      <c r="T7" s="793"/>
      <c r="U7" s="793"/>
      <c r="V7" s="793"/>
      <c r="W7" s="793"/>
      <c r="X7" s="793"/>
      <c r="Y7" s="793"/>
      <c r="Z7" s="793"/>
      <c r="AA7" s="794"/>
      <c r="AD7" s="485"/>
      <c r="AE7" s="434"/>
    </row>
    <row r="8" spans="2:31" s="1" customFormat="1" ht="19.5" customHeight="1" x14ac:dyDescent="0.15">
      <c r="B8" s="792" t="s">
        <v>536</v>
      </c>
      <c r="C8" s="793"/>
      <c r="D8" s="793"/>
      <c r="E8" s="793"/>
      <c r="F8" s="794"/>
      <c r="G8" s="1177" t="s">
        <v>482</v>
      </c>
      <c r="H8" s="1178"/>
      <c r="I8" s="1178"/>
      <c r="J8" s="1178"/>
      <c r="K8" s="1178"/>
      <c r="L8" s="1178"/>
      <c r="M8" s="1178"/>
      <c r="N8" s="1178"/>
      <c r="O8" s="1178"/>
      <c r="P8" s="1178"/>
      <c r="Q8" s="1178"/>
      <c r="R8" s="1178"/>
      <c r="S8" s="1178"/>
      <c r="T8" s="1178"/>
      <c r="U8" s="1178"/>
      <c r="V8" s="1178"/>
      <c r="W8" s="1178"/>
      <c r="X8" s="1178"/>
      <c r="Y8" s="1178"/>
      <c r="Z8" s="1178"/>
      <c r="AA8" s="1179"/>
      <c r="AD8" s="485"/>
      <c r="AE8" s="434"/>
    </row>
    <row r="9" spans="2:31" ht="20.100000000000001" customHeight="1" x14ac:dyDescent="0.15">
      <c r="B9" s="1174" t="s">
        <v>537</v>
      </c>
      <c r="C9" s="1175"/>
      <c r="D9" s="1175"/>
      <c r="E9" s="1175"/>
      <c r="F9" s="1175"/>
      <c r="G9" s="1318" t="s">
        <v>1087</v>
      </c>
      <c r="H9" s="1318"/>
      <c r="I9" s="1318"/>
      <c r="J9" s="1318"/>
      <c r="K9" s="1318"/>
      <c r="L9" s="1318"/>
      <c r="M9" s="1318"/>
      <c r="N9" s="1318" t="s">
        <v>1088</v>
      </c>
      <c r="O9" s="1318"/>
      <c r="P9" s="1318"/>
      <c r="Q9" s="1318"/>
      <c r="R9" s="1318"/>
      <c r="S9" s="1318"/>
      <c r="T9" s="1318"/>
      <c r="U9" s="1318" t="s">
        <v>1089</v>
      </c>
      <c r="V9" s="1318"/>
      <c r="W9" s="1318"/>
      <c r="X9" s="1318"/>
      <c r="Y9" s="1318"/>
      <c r="Z9" s="1318"/>
      <c r="AA9" s="1318"/>
    </row>
    <row r="10" spans="2:31" ht="20.100000000000001" customHeight="1" x14ac:dyDescent="0.15">
      <c r="B10" s="1274"/>
      <c r="C10" s="795"/>
      <c r="D10" s="795"/>
      <c r="E10" s="795"/>
      <c r="F10" s="795"/>
      <c r="G10" s="1318" t="s">
        <v>1090</v>
      </c>
      <c r="H10" s="1318"/>
      <c r="I10" s="1318"/>
      <c r="J10" s="1318"/>
      <c r="K10" s="1318"/>
      <c r="L10" s="1318"/>
      <c r="M10" s="1318"/>
      <c r="N10" s="1318" t="s">
        <v>1091</v>
      </c>
      <c r="O10" s="1318"/>
      <c r="P10" s="1318"/>
      <c r="Q10" s="1318"/>
      <c r="R10" s="1318"/>
      <c r="S10" s="1318"/>
      <c r="T10" s="1318"/>
      <c r="U10" s="1318" t="s">
        <v>1092</v>
      </c>
      <c r="V10" s="1318"/>
      <c r="W10" s="1318"/>
      <c r="X10" s="1318"/>
      <c r="Y10" s="1318"/>
      <c r="Z10" s="1318"/>
      <c r="AA10" s="1318"/>
    </row>
    <row r="11" spans="2:31" ht="20.100000000000001" customHeight="1" x14ac:dyDescent="0.15">
      <c r="B11" s="1274"/>
      <c r="C11" s="795"/>
      <c r="D11" s="795"/>
      <c r="E11" s="795"/>
      <c r="F11" s="795"/>
      <c r="G11" s="1318" t="s">
        <v>1093</v>
      </c>
      <c r="H11" s="1318"/>
      <c r="I11" s="1318"/>
      <c r="J11" s="1318"/>
      <c r="K11" s="1318"/>
      <c r="L11" s="1318"/>
      <c r="M11" s="1318"/>
      <c r="N11" s="1318" t="s">
        <v>1094</v>
      </c>
      <c r="O11" s="1318"/>
      <c r="P11" s="1318"/>
      <c r="Q11" s="1318"/>
      <c r="R11" s="1318"/>
      <c r="S11" s="1318"/>
      <c r="T11" s="1318"/>
      <c r="U11" s="1318" t="s">
        <v>1095</v>
      </c>
      <c r="V11" s="1318"/>
      <c r="W11" s="1318"/>
      <c r="X11" s="1318"/>
      <c r="Y11" s="1318"/>
      <c r="Z11" s="1318"/>
      <c r="AA11" s="1318"/>
    </row>
    <row r="12" spans="2:31" ht="20.100000000000001" customHeight="1" x14ac:dyDescent="0.15">
      <c r="B12" s="1274"/>
      <c r="C12" s="795"/>
      <c r="D12" s="795"/>
      <c r="E12" s="795"/>
      <c r="F12" s="795"/>
      <c r="G12" s="1318" t="s">
        <v>1096</v>
      </c>
      <c r="H12" s="1318"/>
      <c r="I12" s="1318"/>
      <c r="J12" s="1318"/>
      <c r="K12" s="1318"/>
      <c r="L12" s="1318"/>
      <c r="M12" s="1318"/>
      <c r="N12" s="1318" t="s">
        <v>1097</v>
      </c>
      <c r="O12" s="1318"/>
      <c r="P12" s="1318"/>
      <c r="Q12" s="1318"/>
      <c r="R12" s="1318"/>
      <c r="S12" s="1318"/>
      <c r="T12" s="1318"/>
      <c r="U12" s="1319" t="s">
        <v>1098</v>
      </c>
      <c r="V12" s="1319"/>
      <c r="W12" s="1319"/>
      <c r="X12" s="1319"/>
      <c r="Y12" s="1319"/>
      <c r="Z12" s="1319"/>
      <c r="AA12" s="1319"/>
    </row>
    <row r="13" spans="2:31" ht="20.100000000000001" customHeight="1" x14ac:dyDescent="0.15">
      <c r="B13" s="1274"/>
      <c r="C13" s="795"/>
      <c r="D13" s="795"/>
      <c r="E13" s="795"/>
      <c r="F13" s="795"/>
      <c r="G13" s="1318" t="s">
        <v>1099</v>
      </c>
      <c r="H13" s="1318"/>
      <c r="I13" s="1318"/>
      <c r="J13" s="1318"/>
      <c r="K13" s="1318"/>
      <c r="L13" s="1318"/>
      <c r="M13" s="1318"/>
      <c r="N13" s="1318" t="s">
        <v>1100</v>
      </c>
      <c r="O13" s="1318"/>
      <c r="P13" s="1318"/>
      <c r="Q13" s="1318"/>
      <c r="R13" s="1318"/>
      <c r="S13" s="1318"/>
      <c r="T13" s="1318"/>
      <c r="U13" s="1319" t="s">
        <v>1101</v>
      </c>
      <c r="V13" s="1319"/>
      <c r="W13" s="1319"/>
      <c r="X13" s="1319"/>
      <c r="Y13" s="1319"/>
      <c r="Z13" s="1319"/>
      <c r="AA13" s="1319"/>
    </row>
    <row r="14" spans="2:31" ht="20.100000000000001" customHeight="1" x14ac:dyDescent="0.15">
      <c r="B14" s="852"/>
      <c r="C14" s="853"/>
      <c r="D14" s="853"/>
      <c r="E14" s="853"/>
      <c r="F14" s="853"/>
      <c r="G14" s="1318" t="s">
        <v>1102</v>
      </c>
      <c r="H14" s="1318"/>
      <c r="I14" s="1318"/>
      <c r="J14" s="1318"/>
      <c r="K14" s="1318"/>
      <c r="L14" s="1318"/>
      <c r="M14" s="1318"/>
      <c r="N14" s="1318"/>
      <c r="O14" s="1318"/>
      <c r="P14" s="1318"/>
      <c r="Q14" s="1318"/>
      <c r="R14" s="1318"/>
      <c r="S14" s="1318"/>
      <c r="T14" s="1318"/>
      <c r="U14" s="1319"/>
      <c r="V14" s="1319"/>
      <c r="W14" s="1319"/>
      <c r="X14" s="1319"/>
      <c r="Y14" s="1319"/>
      <c r="Z14" s="1319"/>
      <c r="AA14" s="1319"/>
    </row>
    <row r="15" spans="2:31" ht="20.25" customHeight="1" x14ac:dyDescent="0.15">
      <c r="B15" s="792" t="s">
        <v>1103</v>
      </c>
      <c r="C15" s="793"/>
      <c r="D15" s="793"/>
      <c r="E15" s="793"/>
      <c r="F15" s="794"/>
      <c r="G15" s="1180" t="s">
        <v>1104</v>
      </c>
      <c r="H15" s="1181"/>
      <c r="I15" s="1181"/>
      <c r="J15" s="1181"/>
      <c r="K15" s="1181"/>
      <c r="L15" s="1181"/>
      <c r="M15" s="1181"/>
      <c r="N15" s="1181"/>
      <c r="O15" s="1181"/>
      <c r="P15" s="1181"/>
      <c r="Q15" s="1181"/>
      <c r="R15" s="1181"/>
      <c r="S15" s="1181"/>
      <c r="T15" s="1181"/>
      <c r="U15" s="1181"/>
      <c r="V15" s="1181"/>
      <c r="W15" s="1181"/>
      <c r="X15" s="1181"/>
      <c r="Y15" s="1181"/>
      <c r="Z15" s="1181"/>
      <c r="AA15" s="1182"/>
    </row>
    <row r="16" spans="2:31" s="1" customFormat="1" ht="9" customHeight="1" x14ac:dyDescent="0.15">
      <c r="AD16" s="486"/>
      <c r="AE16" s="434"/>
    </row>
    <row r="17" spans="2:31" s="1" customFormat="1" ht="17.25" customHeight="1" x14ac:dyDescent="0.15">
      <c r="B17" s="1" t="s">
        <v>1105</v>
      </c>
      <c r="AD17" s="486"/>
      <c r="AE17" s="434"/>
    </row>
    <row r="18" spans="2:31"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c r="AD18" s="486"/>
      <c r="AE18" s="434"/>
    </row>
    <row r="19" spans="2:31" s="1" customFormat="1" ht="19.5" customHeight="1" x14ac:dyDescent="0.15">
      <c r="B19" s="301"/>
      <c r="C19" s="1" t="s">
        <v>1106</v>
      </c>
      <c r="D19" s="12"/>
      <c r="E19" s="12"/>
      <c r="F19" s="12"/>
      <c r="G19" s="12"/>
      <c r="H19" s="12"/>
      <c r="I19" s="12"/>
      <c r="J19" s="12"/>
      <c r="K19" s="12"/>
      <c r="L19" s="12"/>
      <c r="M19" s="12"/>
      <c r="N19" s="12"/>
      <c r="O19" s="12"/>
      <c r="Y19" s="1317" t="s">
        <v>493</v>
      </c>
      <c r="Z19" s="1317"/>
      <c r="AA19" s="302"/>
      <c r="AD19" s="486"/>
      <c r="AE19" s="434"/>
    </row>
    <row r="20" spans="2:31" s="1" customFormat="1" x14ac:dyDescent="0.15">
      <c r="B20" s="301"/>
      <c r="D20" s="12"/>
      <c r="E20" s="12"/>
      <c r="F20" s="12"/>
      <c r="G20" s="12"/>
      <c r="H20" s="12"/>
      <c r="I20" s="12"/>
      <c r="J20" s="12"/>
      <c r="K20" s="12"/>
      <c r="L20" s="12"/>
      <c r="M20" s="12"/>
      <c r="N20" s="12"/>
      <c r="O20" s="12"/>
      <c r="Y20" s="310"/>
      <c r="Z20" s="310"/>
      <c r="AA20" s="302"/>
      <c r="AD20" s="486"/>
      <c r="AE20" s="434"/>
    </row>
    <row r="21" spans="2:31" s="1" customFormat="1" x14ac:dyDescent="0.15">
      <c r="B21" s="301"/>
      <c r="C21" s="1" t="s">
        <v>1107</v>
      </c>
      <c r="D21" s="12"/>
      <c r="E21" s="12"/>
      <c r="F21" s="12"/>
      <c r="G21" s="12"/>
      <c r="H21" s="12"/>
      <c r="I21" s="12"/>
      <c r="J21" s="12"/>
      <c r="K21" s="12"/>
      <c r="L21" s="12"/>
      <c r="M21" s="12"/>
      <c r="N21" s="12"/>
      <c r="O21" s="12"/>
      <c r="Y21" s="310"/>
      <c r="Z21" s="310"/>
      <c r="AA21" s="302"/>
      <c r="AD21" s="486"/>
      <c r="AE21" s="434"/>
    </row>
    <row r="22" spans="2:31" s="1" customFormat="1" ht="19.5" customHeight="1" x14ac:dyDescent="0.15">
      <c r="B22" s="301"/>
      <c r="C22" s="1" t="s">
        <v>1108</v>
      </c>
      <c r="D22" s="12"/>
      <c r="E22" s="12"/>
      <c r="F22" s="12"/>
      <c r="G22" s="12"/>
      <c r="H22" s="12"/>
      <c r="I22" s="12"/>
      <c r="J22" s="12"/>
      <c r="K22" s="12"/>
      <c r="L22" s="12"/>
      <c r="M22" s="12"/>
      <c r="N22" s="12"/>
      <c r="O22" s="12"/>
      <c r="Y22" s="1317" t="s">
        <v>493</v>
      </c>
      <c r="Z22" s="1317"/>
      <c r="AA22" s="302"/>
      <c r="AD22" s="486"/>
      <c r="AE22" s="434"/>
    </row>
    <row r="23" spans="2:31" s="1" customFormat="1" ht="19.5" customHeight="1" x14ac:dyDescent="0.15">
      <c r="B23" s="301"/>
      <c r="C23" s="1" t="s">
        <v>1109</v>
      </c>
      <c r="D23" s="12"/>
      <c r="E23" s="12"/>
      <c r="F23" s="12"/>
      <c r="G23" s="12"/>
      <c r="H23" s="12"/>
      <c r="I23" s="12"/>
      <c r="J23" s="12"/>
      <c r="K23" s="12"/>
      <c r="L23" s="12"/>
      <c r="M23" s="12"/>
      <c r="N23" s="12"/>
      <c r="O23" s="12"/>
      <c r="Y23" s="1317" t="s">
        <v>493</v>
      </c>
      <c r="Z23" s="1317"/>
      <c r="AA23" s="302"/>
      <c r="AD23" s="486"/>
      <c r="AE23" s="434"/>
    </row>
    <row r="24" spans="2:31" s="1" customFormat="1" ht="19.5" customHeight="1" x14ac:dyDescent="0.15">
      <c r="B24" s="301"/>
      <c r="C24" s="1" t="s">
        <v>1110</v>
      </c>
      <c r="D24" s="12"/>
      <c r="E24" s="12"/>
      <c r="F24" s="12"/>
      <c r="G24" s="12"/>
      <c r="H24" s="12"/>
      <c r="I24" s="12"/>
      <c r="J24" s="12"/>
      <c r="K24" s="12"/>
      <c r="L24" s="12"/>
      <c r="M24" s="12"/>
      <c r="N24" s="12"/>
      <c r="O24" s="12"/>
      <c r="Y24" s="1317" t="s">
        <v>493</v>
      </c>
      <c r="Z24" s="1317"/>
      <c r="AA24" s="302"/>
      <c r="AD24" s="486"/>
      <c r="AE24" s="434"/>
    </row>
    <row r="25" spans="2:31" s="1" customFormat="1" ht="19.5" customHeight="1" x14ac:dyDescent="0.15">
      <c r="B25" s="301"/>
      <c r="D25" s="1302" t="s">
        <v>1111</v>
      </c>
      <c r="E25" s="1302"/>
      <c r="F25" s="1302"/>
      <c r="G25" s="1302"/>
      <c r="H25" s="1302"/>
      <c r="I25" s="1302"/>
      <c r="J25" s="1302"/>
      <c r="K25" s="12"/>
      <c r="L25" s="12"/>
      <c r="M25" s="12"/>
      <c r="N25" s="12"/>
      <c r="O25" s="12"/>
      <c r="Y25" s="310"/>
      <c r="Z25" s="310"/>
      <c r="AA25" s="302"/>
      <c r="AD25" s="486"/>
      <c r="AE25" s="434"/>
    </row>
    <row r="26" spans="2:31" s="1" customFormat="1" ht="24.95" customHeight="1" x14ac:dyDescent="0.15">
      <c r="B26" s="301"/>
      <c r="C26" s="1" t="s">
        <v>1112</v>
      </c>
      <c r="AA26" s="302"/>
      <c r="AD26" s="486"/>
      <c r="AE26" s="434"/>
    </row>
    <row r="27" spans="2:31" s="1" customFormat="1" ht="6.75" customHeight="1" x14ac:dyDescent="0.15">
      <c r="B27" s="301"/>
      <c r="AA27" s="302"/>
      <c r="AD27" s="486"/>
      <c r="AE27" s="434"/>
    </row>
    <row r="28" spans="2:31" s="1" customFormat="1" ht="23.25" customHeight="1" x14ac:dyDescent="0.15">
      <c r="B28" s="301" t="s">
        <v>588</v>
      </c>
      <c r="C28" s="792" t="s">
        <v>521</v>
      </c>
      <c r="D28" s="793"/>
      <c r="E28" s="793"/>
      <c r="F28" s="793"/>
      <c r="G28" s="793"/>
      <c r="H28" s="794"/>
      <c r="I28" s="1321"/>
      <c r="J28" s="1321"/>
      <c r="K28" s="1321"/>
      <c r="L28" s="1321"/>
      <c r="M28" s="1321"/>
      <c r="N28" s="1321"/>
      <c r="O28" s="1321"/>
      <c r="P28" s="1321"/>
      <c r="Q28" s="1321"/>
      <c r="R28" s="1321"/>
      <c r="S28" s="1321"/>
      <c r="T28" s="1321"/>
      <c r="U28" s="1321"/>
      <c r="V28" s="1321"/>
      <c r="W28" s="1321"/>
      <c r="X28" s="1321"/>
      <c r="Y28" s="1321"/>
      <c r="Z28" s="1322"/>
      <c r="AA28" s="302"/>
      <c r="AD28" s="486"/>
      <c r="AE28" s="434"/>
    </row>
    <row r="29" spans="2:31" s="1" customFormat="1" ht="23.25" customHeight="1" x14ac:dyDescent="0.15">
      <c r="B29" s="301" t="s">
        <v>588</v>
      </c>
      <c r="C29" s="792" t="s">
        <v>522</v>
      </c>
      <c r="D29" s="793"/>
      <c r="E29" s="793"/>
      <c r="F29" s="793"/>
      <c r="G29" s="793"/>
      <c r="H29" s="794"/>
      <c r="I29" s="1321"/>
      <c r="J29" s="1321"/>
      <c r="K29" s="1321"/>
      <c r="L29" s="1321"/>
      <c r="M29" s="1321"/>
      <c r="N29" s="1321"/>
      <c r="O29" s="1321"/>
      <c r="P29" s="1321"/>
      <c r="Q29" s="1321"/>
      <c r="R29" s="1321"/>
      <c r="S29" s="1321"/>
      <c r="T29" s="1321"/>
      <c r="U29" s="1321"/>
      <c r="V29" s="1321"/>
      <c r="W29" s="1321"/>
      <c r="X29" s="1321"/>
      <c r="Y29" s="1321"/>
      <c r="Z29" s="1322"/>
      <c r="AA29" s="302"/>
      <c r="AD29" s="486"/>
      <c r="AE29" s="434"/>
    </row>
    <row r="30" spans="2:31" s="1" customFormat="1" ht="23.25" customHeight="1" x14ac:dyDescent="0.15">
      <c r="B30" s="301" t="s">
        <v>588</v>
      </c>
      <c r="C30" s="792" t="s">
        <v>523</v>
      </c>
      <c r="D30" s="793"/>
      <c r="E30" s="793"/>
      <c r="F30" s="793"/>
      <c r="G30" s="793"/>
      <c r="H30" s="794"/>
      <c r="I30" s="1321"/>
      <c r="J30" s="1321"/>
      <c r="K30" s="1321"/>
      <c r="L30" s="1321"/>
      <c r="M30" s="1321"/>
      <c r="N30" s="1321"/>
      <c r="O30" s="1321"/>
      <c r="P30" s="1321"/>
      <c r="Q30" s="1321"/>
      <c r="R30" s="1321"/>
      <c r="S30" s="1321"/>
      <c r="T30" s="1321"/>
      <c r="U30" s="1321"/>
      <c r="V30" s="1321"/>
      <c r="W30" s="1321"/>
      <c r="X30" s="1321"/>
      <c r="Y30" s="1321"/>
      <c r="Z30" s="1322"/>
      <c r="AA30" s="302"/>
      <c r="AD30" s="486"/>
      <c r="AE30" s="434"/>
    </row>
    <row r="31" spans="2:31" s="1" customFormat="1" ht="9" customHeight="1" x14ac:dyDescent="0.15">
      <c r="B31" s="301"/>
      <c r="C31" s="12"/>
      <c r="D31" s="12"/>
      <c r="E31" s="12"/>
      <c r="F31" s="12"/>
      <c r="G31" s="12"/>
      <c r="H31" s="12"/>
      <c r="I31" s="2"/>
      <c r="J31" s="2"/>
      <c r="K31" s="2"/>
      <c r="L31" s="2"/>
      <c r="M31" s="2"/>
      <c r="N31" s="2"/>
      <c r="O31" s="2"/>
      <c r="P31" s="2"/>
      <c r="Q31" s="2"/>
      <c r="R31" s="2"/>
      <c r="S31" s="2"/>
      <c r="T31" s="2"/>
      <c r="U31" s="2"/>
      <c r="V31" s="2"/>
      <c r="W31" s="2"/>
      <c r="X31" s="2"/>
      <c r="Y31" s="2"/>
      <c r="Z31" s="2"/>
      <c r="AA31" s="302"/>
      <c r="AD31" s="486"/>
      <c r="AE31" s="434"/>
    </row>
    <row r="32" spans="2:31" s="1" customFormat="1" ht="19.5" customHeight="1" x14ac:dyDescent="0.15">
      <c r="B32" s="301"/>
      <c r="C32" s="1" t="s">
        <v>1113</v>
      </c>
      <c r="D32" s="12"/>
      <c r="E32" s="12"/>
      <c r="F32" s="12"/>
      <c r="G32" s="12"/>
      <c r="H32" s="12"/>
      <c r="I32" s="12"/>
      <c r="J32" s="12"/>
      <c r="K32" s="12"/>
      <c r="L32" s="12"/>
      <c r="M32" s="12"/>
      <c r="N32" s="12"/>
      <c r="O32" s="12"/>
      <c r="Y32" s="1317" t="s">
        <v>493</v>
      </c>
      <c r="Z32" s="1317"/>
      <c r="AA32" s="302"/>
      <c r="AD32" s="486"/>
      <c r="AE32" s="434"/>
    </row>
    <row r="33" spans="1:37" s="1" customFormat="1" ht="12.75" customHeight="1" x14ac:dyDescent="0.15">
      <c r="B33" s="301"/>
      <c r="D33" s="12"/>
      <c r="E33" s="12"/>
      <c r="F33" s="12"/>
      <c r="G33" s="12"/>
      <c r="H33" s="12"/>
      <c r="I33" s="12"/>
      <c r="J33" s="12"/>
      <c r="K33" s="12"/>
      <c r="L33" s="12"/>
      <c r="M33" s="12"/>
      <c r="N33" s="12"/>
      <c r="O33" s="12"/>
      <c r="Y33" s="310"/>
      <c r="Z33" s="310"/>
      <c r="AA33" s="302"/>
      <c r="AD33" s="486"/>
      <c r="AE33" s="434"/>
    </row>
    <row r="34" spans="1:37" s="1" customFormat="1" ht="19.5" customHeight="1" x14ac:dyDescent="0.15">
      <c r="B34" s="301"/>
      <c r="C34" s="1320" t="s">
        <v>1114</v>
      </c>
      <c r="D34" s="1320"/>
      <c r="E34" s="1320"/>
      <c r="F34" s="1320"/>
      <c r="G34" s="1320"/>
      <c r="H34" s="1320"/>
      <c r="I34" s="1320"/>
      <c r="J34" s="1320"/>
      <c r="K34" s="1320"/>
      <c r="L34" s="1320"/>
      <c r="M34" s="1320"/>
      <c r="N34" s="1320"/>
      <c r="O34" s="1320"/>
      <c r="P34" s="1320"/>
      <c r="Q34" s="1320"/>
      <c r="R34" s="1320"/>
      <c r="S34" s="1320"/>
      <c r="T34" s="1320"/>
      <c r="U34" s="1320"/>
      <c r="V34" s="1320"/>
      <c r="W34" s="1320"/>
      <c r="X34" s="1320"/>
      <c r="Y34" s="1320"/>
      <c r="Z34" s="1320"/>
      <c r="AA34" s="302"/>
      <c r="AD34" s="486"/>
      <c r="AE34" s="477"/>
    </row>
    <row r="35" spans="1:37" s="1" customFormat="1" ht="19.5" customHeight="1" x14ac:dyDescent="0.15">
      <c r="B35" s="301"/>
      <c r="C35" s="1320" t="s">
        <v>1115</v>
      </c>
      <c r="D35" s="1320"/>
      <c r="E35" s="1320"/>
      <c r="F35" s="1320"/>
      <c r="G35" s="1320"/>
      <c r="H35" s="1320"/>
      <c r="I35" s="1320"/>
      <c r="J35" s="1320"/>
      <c r="K35" s="1320"/>
      <c r="L35" s="1320"/>
      <c r="M35" s="1320"/>
      <c r="N35" s="1320"/>
      <c r="O35" s="1320"/>
      <c r="P35" s="1320"/>
      <c r="Q35" s="1320"/>
      <c r="R35" s="1320"/>
      <c r="S35" s="1320"/>
      <c r="T35" s="1320"/>
      <c r="U35" s="1320"/>
      <c r="V35" s="1320"/>
      <c r="W35" s="1320"/>
      <c r="X35" s="1320"/>
      <c r="Y35" s="1320"/>
      <c r="Z35" s="1320"/>
      <c r="AA35" s="302"/>
      <c r="AD35" s="486"/>
      <c r="AE35" s="477"/>
    </row>
    <row r="36" spans="1:37" s="1" customFormat="1" ht="19.5" customHeight="1" x14ac:dyDescent="0.15">
      <c r="B36" s="301"/>
      <c r="C36" s="1302" t="s">
        <v>1116</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302"/>
      <c r="AD36" s="486"/>
      <c r="AE36" s="477"/>
    </row>
    <row r="37" spans="1:37" s="2" customFormat="1" ht="12.75" customHeight="1" x14ac:dyDescent="0.15">
      <c r="A37" s="1"/>
      <c r="B37" s="301"/>
      <c r="C37" s="12"/>
      <c r="D37" s="12"/>
      <c r="E37" s="12"/>
      <c r="F37" s="12"/>
      <c r="G37" s="12"/>
      <c r="H37" s="12"/>
      <c r="I37" s="12"/>
      <c r="J37" s="12"/>
      <c r="K37" s="12"/>
      <c r="L37" s="12"/>
      <c r="M37" s="12"/>
      <c r="N37" s="12"/>
      <c r="O37" s="12"/>
      <c r="P37" s="1"/>
      <c r="Q37" s="1"/>
      <c r="R37" s="1"/>
      <c r="S37" s="1"/>
      <c r="T37" s="1"/>
      <c r="U37" s="1"/>
      <c r="V37" s="1"/>
      <c r="W37" s="1"/>
      <c r="X37" s="1"/>
      <c r="Y37" s="1"/>
      <c r="Z37" s="1"/>
      <c r="AA37" s="302"/>
      <c r="AB37" s="1"/>
      <c r="AC37" s="1"/>
      <c r="AD37" s="486"/>
      <c r="AE37" s="477"/>
      <c r="AF37" s="1"/>
      <c r="AG37" s="1"/>
      <c r="AH37" s="1"/>
      <c r="AI37" s="1"/>
      <c r="AJ37" s="1"/>
      <c r="AK37" s="1"/>
    </row>
    <row r="38" spans="1:37" s="2" customFormat="1" ht="18" customHeight="1" x14ac:dyDescent="0.15">
      <c r="A38" s="1"/>
      <c r="B38" s="301"/>
      <c r="C38" s="1"/>
      <c r="D38" s="1320" t="s">
        <v>1117</v>
      </c>
      <c r="E38" s="1320"/>
      <c r="F38" s="1320"/>
      <c r="G38" s="1320"/>
      <c r="H38" s="1320"/>
      <c r="I38" s="1320"/>
      <c r="J38" s="1320"/>
      <c r="K38" s="1320"/>
      <c r="L38" s="1320"/>
      <c r="M38" s="1320"/>
      <c r="N38" s="1320"/>
      <c r="O38" s="1320"/>
      <c r="P38" s="1320"/>
      <c r="Q38" s="1320"/>
      <c r="R38" s="1320"/>
      <c r="S38" s="1320"/>
      <c r="T38" s="1320"/>
      <c r="U38" s="1320"/>
      <c r="V38" s="1320"/>
      <c r="W38" s="1"/>
      <c r="X38" s="1"/>
      <c r="Y38" s="1317" t="s">
        <v>493</v>
      </c>
      <c r="Z38" s="1317"/>
      <c r="AA38" s="302"/>
      <c r="AB38" s="1"/>
      <c r="AC38" s="1"/>
      <c r="AD38" s="486"/>
      <c r="AE38" s="477"/>
      <c r="AF38" s="1"/>
      <c r="AG38" s="1"/>
      <c r="AH38" s="1"/>
      <c r="AI38" s="1"/>
      <c r="AJ38" s="1"/>
      <c r="AK38" s="1"/>
    </row>
    <row r="39" spans="1:37" s="2" customFormat="1" ht="37.5" customHeight="1" x14ac:dyDescent="0.15">
      <c r="B39" s="512"/>
      <c r="D39" s="1320" t="s">
        <v>595</v>
      </c>
      <c r="E39" s="1320"/>
      <c r="F39" s="1320"/>
      <c r="G39" s="1320"/>
      <c r="H39" s="1320"/>
      <c r="I39" s="1320"/>
      <c r="J39" s="1320"/>
      <c r="K39" s="1320"/>
      <c r="L39" s="1320"/>
      <c r="M39" s="1320"/>
      <c r="N39" s="1320"/>
      <c r="O39" s="1320"/>
      <c r="P39" s="1320"/>
      <c r="Q39" s="1320"/>
      <c r="R39" s="1320"/>
      <c r="S39" s="1320"/>
      <c r="T39" s="1320"/>
      <c r="U39" s="1320"/>
      <c r="V39" s="1320"/>
      <c r="Y39" s="1317" t="s">
        <v>493</v>
      </c>
      <c r="Z39" s="1317"/>
      <c r="AA39" s="513"/>
      <c r="AD39" s="486"/>
      <c r="AE39" s="477"/>
    </row>
    <row r="40" spans="1:37" ht="19.5" customHeight="1" x14ac:dyDescent="0.15">
      <c r="A40" s="2"/>
      <c r="B40" s="512"/>
      <c r="C40" s="2"/>
      <c r="D40" s="1320" t="s">
        <v>596</v>
      </c>
      <c r="E40" s="1320"/>
      <c r="F40" s="1320"/>
      <c r="G40" s="1320"/>
      <c r="H40" s="1320"/>
      <c r="I40" s="1320"/>
      <c r="J40" s="1320"/>
      <c r="K40" s="1320"/>
      <c r="L40" s="1320"/>
      <c r="M40" s="1320"/>
      <c r="N40" s="1320"/>
      <c r="O40" s="1320"/>
      <c r="P40" s="1320"/>
      <c r="Q40" s="1320"/>
      <c r="R40" s="1320"/>
      <c r="S40" s="1320"/>
      <c r="T40" s="1320"/>
      <c r="U40" s="1320"/>
      <c r="V40" s="1320"/>
      <c r="W40" s="2"/>
      <c r="X40" s="2"/>
      <c r="Y40" s="1317" t="s">
        <v>493</v>
      </c>
      <c r="Z40" s="1317"/>
      <c r="AA40" s="513"/>
      <c r="AB40" s="2"/>
      <c r="AC40" s="2"/>
      <c r="AE40" s="477"/>
      <c r="AF40" s="2"/>
      <c r="AG40" s="2"/>
      <c r="AH40" s="2"/>
      <c r="AI40" s="2"/>
      <c r="AJ40" s="2"/>
      <c r="AK40" s="2"/>
    </row>
    <row r="41" spans="1:37" s="1" customFormat="1" ht="19.5" customHeight="1" x14ac:dyDescent="0.15">
      <c r="A41" s="2"/>
      <c r="B41" s="512"/>
      <c r="C41" s="2"/>
      <c r="D41" s="1320" t="s">
        <v>1118</v>
      </c>
      <c r="E41" s="1320"/>
      <c r="F41" s="1320"/>
      <c r="G41" s="1320"/>
      <c r="H41" s="1320"/>
      <c r="I41" s="1320"/>
      <c r="J41" s="1320"/>
      <c r="K41" s="1320"/>
      <c r="L41" s="1320"/>
      <c r="M41" s="1320"/>
      <c r="N41" s="1320"/>
      <c r="O41" s="1320"/>
      <c r="P41" s="1320"/>
      <c r="Q41" s="1320"/>
      <c r="R41" s="1320"/>
      <c r="S41" s="1320"/>
      <c r="T41" s="1320"/>
      <c r="U41" s="1320"/>
      <c r="V41" s="1320"/>
      <c r="W41" s="2"/>
      <c r="X41" s="2"/>
      <c r="Y41" s="1317" t="s">
        <v>493</v>
      </c>
      <c r="Z41" s="1317"/>
      <c r="AA41" s="513"/>
      <c r="AB41" s="2"/>
      <c r="AC41" s="2"/>
      <c r="AD41" s="486"/>
      <c r="AE41" s="477"/>
      <c r="AF41" s="2"/>
      <c r="AG41" s="2"/>
      <c r="AH41" s="2"/>
      <c r="AI41" s="2"/>
      <c r="AJ41" s="2"/>
      <c r="AK41" s="2"/>
    </row>
    <row r="42" spans="1:37" s="1" customFormat="1" ht="16.5" customHeight="1" x14ac:dyDescent="0.15">
      <c r="A42" s="2"/>
      <c r="B42" s="512"/>
      <c r="C42" s="2"/>
      <c r="D42" s="1320" t="s">
        <v>1119</v>
      </c>
      <c r="E42" s="1320"/>
      <c r="F42" s="1320"/>
      <c r="G42" s="1320"/>
      <c r="H42" s="1320"/>
      <c r="I42" s="1320"/>
      <c r="J42" s="1320"/>
      <c r="K42" s="1320"/>
      <c r="L42" s="1320"/>
      <c r="M42" s="1320"/>
      <c r="N42" s="1320"/>
      <c r="O42" s="1320"/>
      <c r="P42" s="1320"/>
      <c r="Q42" s="1320"/>
      <c r="R42" s="1320"/>
      <c r="S42" s="1320"/>
      <c r="T42" s="1320"/>
      <c r="U42" s="1320"/>
      <c r="V42" s="1320"/>
      <c r="W42" s="2"/>
      <c r="X42" s="2"/>
      <c r="Y42" s="327"/>
      <c r="Z42" s="327"/>
      <c r="AA42" s="513"/>
      <c r="AB42" s="2"/>
      <c r="AC42" s="2"/>
      <c r="AD42" s="486"/>
      <c r="AE42" s="477"/>
      <c r="AF42" s="2"/>
      <c r="AG42" s="2"/>
      <c r="AH42" s="2"/>
      <c r="AI42" s="2"/>
      <c r="AJ42" s="2"/>
      <c r="AK42" s="2"/>
    </row>
    <row r="43" spans="1:37" s="1" customFormat="1" ht="8.25" customHeight="1" x14ac:dyDescent="0.15">
      <c r="A43" s="3"/>
      <c r="B43" s="9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486"/>
      <c r="AE43" s="477"/>
      <c r="AF43" s="3"/>
      <c r="AG43" s="3"/>
      <c r="AH43" s="3"/>
      <c r="AI43" s="3"/>
      <c r="AJ43" s="3"/>
      <c r="AK43" s="3"/>
    </row>
    <row r="44" spans="1:37" s="1" customFormat="1" x14ac:dyDescent="0.15">
      <c r="AD44" s="486"/>
      <c r="AE44" s="477"/>
    </row>
    <row r="45" spans="1:37" s="1" customFormat="1" ht="19.5" customHeight="1" x14ac:dyDescent="0.15">
      <c r="B45" s="1" t="s">
        <v>1120</v>
      </c>
      <c r="AD45" s="486"/>
      <c r="AE45" s="434"/>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c r="AD46" s="486"/>
      <c r="AE46" s="434"/>
    </row>
    <row r="47" spans="1:37" s="1" customFormat="1" ht="19.5" customHeight="1" x14ac:dyDescent="0.15">
      <c r="B47" s="301"/>
      <c r="C47" s="1" t="s">
        <v>1121</v>
      </c>
      <c r="D47" s="12"/>
      <c r="E47" s="12"/>
      <c r="F47" s="12"/>
      <c r="G47" s="12"/>
      <c r="H47" s="12"/>
      <c r="I47" s="12"/>
      <c r="J47" s="12"/>
      <c r="K47" s="12"/>
      <c r="L47" s="12"/>
      <c r="M47" s="12"/>
      <c r="N47" s="12"/>
      <c r="O47" s="12"/>
      <c r="Y47" s="310"/>
      <c r="Z47" s="310"/>
      <c r="AA47" s="302"/>
      <c r="AD47" s="486"/>
      <c r="AE47" s="434"/>
    </row>
    <row r="48" spans="1:37" s="1" customFormat="1" ht="19.5" customHeight="1" x14ac:dyDescent="0.15">
      <c r="B48" s="301"/>
      <c r="C48" s="1" t="s">
        <v>1122</v>
      </c>
      <c r="D48" s="12"/>
      <c r="E48" s="12"/>
      <c r="F48" s="12"/>
      <c r="G48" s="12"/>
      <c r="H48" s="12"/>
      <c r="I48" s="12"/>
      <c r="J48" s="12"/>
      <c r="K48" s="12"/>
      <c r="L48" s="12"/>
      <c r="M48" s="12"/>
      <c r="N48" s="12"/>
      <c r="O48" s="12"/>
      <c r="Y48" s="1317" t="s">
        <v>493</v>
      </c>
      <c r="Z48" s="1317"/>
      <c r="AA48" s="302"/>
      <c r="AD48" s="486"/>
      <c r="AE48" s="434"/>
    </row>
    <row r="49" spans="1:37" s="1" customFormat="1" ht="19.5" customHeight="1" x14ac:dyDescent="0.15">
      <c r="B49" s="301"/>
      <c r="D49" s="1323" t="s">
        <v>1123</v>
      </c>
      <c r="E49" s="1321"/>
      <c r="F49" s="1321"/>
      <c r="G49" s="1321"/>
      <c r="H49" s="1321"/>
      <c r="I49" s="1321"/>
      <c r="J49" s="1321"/>
      <c r="K49" s="1321"/>
      <c r="L49" s="1321"/>
      <c r="M49" s="1321"/>
      <c r="N49" s="1321"/>
      <c r="O49" s="1321"/>
      <c r="P49" s="1321"/>
      <c r="Q49" s="1321"/>
      <c r="R49" s="1324" t="s">
        <v>489</v>
      </c>
      <c r="S49" s="1325"/>
      <c r="T49" s="1325"/>
      <c r="U49" s="1325"/>
      <c r="V49" s="1326"/>
      <c r="AA49" s="302"/>
      <c r="AD49" s="486"/>
      <c r="AE49" s="434"/>
    </row>
    <row r="50" spans="1:37" s="1" customFormat="1" ht="19.5" customHeight="1" x14ac:dyDescent="0.15">
      <c r="B50" s="301"/>
      <c r="D50" s="1323" t="s">
        <v>1124</v>
      </c>
      <c r="E50" s="1321"/>
      <c r="F50" s="1321"/>
      <c r="G50" s="1321"/>
      <c r="H50" s="1321"/>
      <c r="I50" s="1321"/>
      <c r="J50" s="1321"/>
      <c r="K50" s="1321"/>
      <c r="L50" s="1321"/>
      <c r="M50" s="1321"/>
      <c r="N50" s="1321"/>
      <c r="O50" s="1321"/>
      <c r="P50" s="1321"/>
      <c r="Q50" s="1322"/>
      <c r="R50" s="1324" t="s">
        <v>489</v>
      </c>
      <c r="S50" s="1325"/>
      <c r="T50" s="1325"/>
      <c r="U50" s="1325"/>
      <c r="V50" s="1326"/>
      <c r="AA50" s="302"/>
      <c r="AD50" s="486"/>
      <c r="AE50" s="434"/>
    </row>
    <row r="51" spans="1:37" s="1" customFormat="1" ht="19.5" customHeight="1" x14ac:dyDescent="0.15">
      <c r="B51" s="301"/>
      <c r="C51" s="1" t="s">
        <v>1109</v>
      </c>
      <c r="D51" s="12"/>
      <c r="E51" s="12"/>
      <c r="F51" s="12"/>
      <c r="G51" s="12"/>
      <c r="H51" s="12"/>
      <c r="I51" s="12"/>
      <c r="J51" s="12"/>
      <c r="K51" s="12"/>
      <c r="L51" s="12"/>
      <c r="M51" s="12"/>
      <c r="N51" s="12"/>
      <c r="O51" s="12"/>
      <c r="Y51" s="1317" t="s">
        <v>493</v>
      </c>
      <c r="Z51" s="1317"/>
      <c r="AA51" s="302"/>
      <c r="AD51" s="486"/>
      <c r="AE51" s="434"/>
    </row>
    <row r="52" spans="1:37" s="1" customFormat="1" ht="19.5" customHeight="1" x14ac:dyDescent="0.15">
      <c r="B52" s="301"/>
      <c r="C52" s="1" t="s">
        <v>1110</v>
      </c>
      <c r="D52" s="12"/>
      <c r="E52" s="12"/>
      <c r="F52" s="12"/>
      <c r="G52" s="12"/>
      <c r="H52" s="12"/>
      <c r="I52" s="12"/>
      <c r="J52" s="12"/>
      <c r="K52" s="12"/>
      <c r="L52" s="12"/>
      <c r="M52" s="12"/>
      <c r="N52" s="12"/>
      <c r="O52" s="12"/>
      <c r="Y52" s="1317" t="s">
        <v>493</v>
      </c>
      <c r="Z52" s="1317"/>
      <c r="AA52" s="302"/>
      <c r="AD52" s="486"/>
      <c r="AE52" s="434"/>
    </row>
    <row r="53" spans="1:37" s="1" customFormat="1" ht="23.25" customHeight="1" x14ac:dyDescent="0.15">
      <c r="B53" s="301"/>
      <c r="D53" s="1302" t="s">
        <v>1111</v>
      </c>
      <c r="E53" s="1302"/>
      <c r="F53" s="1302"/>
      <c r="G53" s="1302"/>
      <c r="H53" s="1302"/>
      <c r="I53" s="1302"/>
      <c r="J53" s="1302"/>
      <c r="K53" s="12"/>
      <c r="L53" s="12"/>
      <c r="M53" s="12"/>
      <c r="N53" s="12"/>
      <c r="O53" s="12"/>
      <c r="Y53" s="310"/>
      <c r="Z53" s="310"/>
      <c r="AA53" s="302"/>
      <c r="AD53" s="486"/>
      <c r="AE53" s="434"/>
    </row>
    <row r="54" spans="1:37" s="1" customFormat="1" ht="23.25" customHeight="1" x14ac:dyDescent="0.15">
      <c r="B54" s="301"/>
      <c r="C54" s="1" t="s">
        <v>1112</v>
      </c>
      <c r="AA54" s="302"/>
      <c r="AD54" s="486"/>
      <c r="AE54" s="434"/>
    </row>
    <row r="55" spans="1:37" s="1" customFormat="1" ht="6.75" customHeight="1" x14ac:dyDescent="0.15">
      <c r="B55" s="301"/>
      <c r="AA55" s="302"/>
      <c r="AD55" s="486"/>
      <c r="AE55" s="434"/>
    </row>
    <row r="56" spans="1:37" s="1" customFormat="1" ht="19.5" customHeight="1" x14ac:dyDescent="0.15">
      <c r="B56" s="301" t="s">
        <v>588</v>
      </c>
      <c r="C56" s="792" t="s">
        <v>521</v>
      </c>
      <c r="D56" s="793"/>
      <c r="E56" s="793"/>
      <c r="F56" s="793"/>
      <c r="G56" s="793"/>
      <c r="H56" s="794"/>
      <c r="I56" s="1321"/>
      <c r="J56" s="1321"/>
      <c r="K56" s="1321"/>
      <c r="L56" s="1321"/>
      <c r="M56" s="1321"/>
      <c r="N56" s="1321"/>
      <c r="O56" s="1321"/>
      <c r="P56" s="1321"/>
      <c r="Q56" s="1321"/>
      <c r="R56" s="1321"/>
      <c r="S56" s="1321"/>
      <c r="T56" s="1321"/>
      <c r="U56" s="1321"/>
      <c r="V56" s="1321"/>
      <c r="W56" s="1321"/>
      <c r="X56" s="1321"/>
      <c r="Y56" s="1321"/>
      <c r="Z56" s="1322"/>
      <c r="AA56" s="302"/>
      <c r="AD56" s="486"/>
      <c r="AE56" s="434"/>
    </row>
    <row r="57" spans="1:37" s="1" customFormat="1" ht="19.5" customHeight="1" x14ac:dyDescent="0.15">
      <c r="B57" s="301" t="s">
        <v>588</v>
      </c>
      <c r="C57" s="792" t="s">
        <v>522</v>
      </c>
      <c r="D57" s="793"/>
      <c r="E57" s="793"/>
      <c r="F57" s="793"/>
      <c r="G57" s="793"/>
      <c r="H57" s="794"/>
      <c r="I57" s="1321"/>
      <c r="J57" s="1321"/>
      <c r="K57" s="1321"/>
      <c r="L57" s="1321"/>
      <c r="M57" s="1321"/>
      <c r="N57" s="1321"/>
      <c r="O57" s="1321"/>
      <c r="P57" s="1321"/>
      <c r="Q57" s="1321"/>
      <c r="R57" s="1321"/>
      <c r="S57" s="1321"/>
      <c r="T57" s="1321"/>
      <c r="U57" s="1321"/>
      <c r="V57" s="1321"/>
      <c r="W57" s="1321"/>
      <c r="X57" s="1321"/>
      <c r="Y57" s="1321"/>
      <c r="Z57" s="1322"/>
      <c r="AA57" s="302"/>
      <c r="AD57" s="486"/>
      <c r="AE57" s="434"/>
    </row>
    <row r="58" spans="1:37" s="1" customFormat="1" ht="19.5" customHeight="1" x14ac:dyDescent="0.15">
      <c r="B58" s="301" t="s">
        <v>588</v>
      </c>
      <c r="C58" s="792" t="s">
        <v>523</v>
      </c>
      <c r="D58" s="793"/>
      <c r="E58" s="793"/>
      <c r="F58" s="793"/>
      <c r="G58" s="793"/>
      <c r="H58" s="794"/>
      <c r="I58" s="1321"/>
      <c r="J58" s="1321"/>
      <c r="K58" s="1321"/>
      <c r="L58" s="1321"/>
      <c r="M58" s="1321"/>
      <c r="N58" s="1321"/>
      <c r="O58" s="1321"/>
      <c r="P58" s="1321"/>
      <c r="Q58" s="1321"/>
      <c r="R58" s="1321"/>
      <c r="S58" s="1321"/>
      <c r="T58" s="1321"/>
      <c r="U58" s="1321"/>
      <c r="V58" s="1321"/>
      <c r="W58" s="1321"/>
      <c r="X58" s="1321"/>
      <c r="Y58" s="1321"/>
      <c r="Z58" s="1322"/>
      <c r="AA58" s="302"/>
      <c r="AD58" s="486"/>
      <c r="AE58" s="434"/>
    </row>
    <row r="59" spans="1:37" s="1" customFormat="1" ht="19.5" customHeight="1" x14ac:dyDescent="0.15">
      <c r="B59" s="301"/>
      <c r="C59" s="12"/>
      <c r="D59" s="12"/>
      <c r="E59" s="12"/>
      <c r="F59" s="12"/>
      <c r="G59" s="12"/>
      <c r="H59" s="12"/>
      <c r="I59" s="2"/>
      <c r="J59" s="2"/>
      <c r="K59" s="2"/>
      <c r="L59" s="2"/>
      <c r="M59" s="2"/>
      <c r="N59" s="2"/>
      <c r="O59" s="2"/>
      <c r="P59" s="2"/>
      <c r="Q59" s="2"/>
      <c r="R59" s="2"/>
      <c r="S59" s="2"/>
      <c r="T59" s="2"/>
      <c r="U59" s="2"/>
      <c r="V59" s="2"/>
      <c r="W59" s="2"/>
      <c r="X59" s="2"/>
      <c r="Y59" s="2"/>
      <c r="Z59" s="2"/>
      <c r="AA59" s="302"/>
      <c r="AD59" s="486"/>
      <c r="AE59" s="434"/>
    </row>
    <row r="60" spans="1:37" s="2" customFormat="1" ht="18" customHeight="1" x14ac:dyDescent="0.15">
      <c r="A60" s="1"/>
      <c r="B60" s="301"/>
      <c r="C60" s="819" t="s">
        <v>1125</v>
      </c>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1160"/>
      <c r="AB60" s="1"/>
      <c r="AC60" s="1"/>
      <c r="AD60" s="486"/>
      <c r="AE60" s="434"/>
      <c r="AF60" s="1"/>
      <c r="AG60" s="1"/>
      <c r="AH60" s="1"/>
      <c r="AI60" s="1"/>
      <c r="AJ60" s="1"/>
      <c r="AK60" s="1"/>
    </row>
    <row r="61" spans="1:37" s="2" customFormat="1" ht="18" customHeight="1" x14ac:dyDescent="0.15">
      <c r="A61" s="1"/>
      <c r="B61" s="301"/>
      <c r="C61" s="12"/>
      <c r="D61" s="12"/>
      <c r="E61" s="12"/>
      <c r="F61" s="12"/>
      <c r="G61" s="12"/>
      <c r="H61" s="12"/>
      <c r="I61" s="12"/>
      <c r="J61" s="12"/>
      <c r="K61" s="12"/>
      <c r="L61" s="12"/>
      <c r="M61" s="12"/>
      <c r="N61" s="12"/>
      <c r="O61" s="12"/>
      <c r="P61" s="1"/>
      <c r="Q61" s="1"/>
      <c r="R61" s="1"/>
      <c r="S61" s="1"/>
      <c r="T61" s="1"/>
      <c r="U61" s="1"/>
      <c r="V61" s="1"/>
      <c r="W61" s="1"/>
      <c r="X61" s="1"/>
      <c r="Y61" s="1"/>
      <c r="Z61" s="1"/>
      <c r="AA61" s="302"/>
      <c r="AB61" s="1"/>
      <c r="AC61" s="1"/>
      <c r="AD61" s="486"/>
      <c r="AE61" s="434"/>
      <c r="AF61" s="1"/>
      <c r="AG61" s="1"/>
      <c r="AH61" s="1"/>
      <c r="AI61" s="1"/>
      <c r="AJ61" s="1"/>
      <c r="AK61" s="1"/>
    </row>
    <row r="62" spans="1:37" s="2" customFormat="1" ht="19.5" customHeight="1" x14ac:dyDescent="0.15">
      <c r="A62" s="1"/>
      <c r="B62" s="301"/>
      <c r="C62" s="1"/>
      <c r="D62" s="1320" t="s">
        <v>1126</v>
      </c>
      <c r="E62" s="1320"/>
      <c r="F62" s="1320"/>
      <c r="G62" s="1320"/>
      <c r="H62" s="1320"/>
      <c r="I62" s="1320"/>
      <c r="J62" s="1320"/>
      <c r="K62" s="1320"/>
      <c r="L62" s="1320"/>
      <c r="M62" s="1320"/>
      <c r="N62" s="1320"/>
      <c r="O62" s="1320"/>
      <c r="P62" s="1320"/>
      <c r="Q62" s="1320"/>
      <c r="R62" s="1320"/>
      <c r="S62" s="1320"/>
      <c r="T62" s="1320"/>
      <c r="U62" s="1320"/>
      <c r="V62" s="1320"/>
      <c r="W62" s="1"/>
      <c r="X62" s="1"/>
      <c r="Y62" s="1317" t="s">
        <v>493</v>
      </c>
      <c r="Z62" s="1317"/>
      <c r="AA62" s="302"/>
      <c r="AB62" s="1"/>
      <c r="AC62" s="1"/>
      <c r="AD62" s="486"/>
      <c r="AE62" s="434"/>
      <c r="AF62" s="1"/>
      <c r="AG62" s="1"/>
      <c r="AH62" s="1"/>
      <c r="AI62" s="1"/>
      <c r="AJ62" s="1"/>
      <c r="AK62" s="1"/>
    </row>
    <row r="63" spans="1:37" ht="19.5" customHeight="1" x14ac:dyDescent="0.15">
      <c r="A63" s="2"/>
      <c r="B63" s="512"/>
      <c r="C63" s="2"/>
      <c r="D63" s="1320" t="s">
        <v>595</v>
      </c>
      <c r="E63" s="1320"/>
      <c r="F63" s="1320"/>
      <c r="G63" s="1320"/>
      <c r="H63" s="1320"/>
      <c r="I63" s="1320"/>
      <c r="J63" s="1320"/>
      <c r="K63" s="1320"/>
      <c r="L63" s="1320"/>
      <c r="M63" s="1320"/>
      <c r="N63" s="1320"/>
      <c r="O63" s="1320"/>
      <c r="P63" s="1320"/>
      <c r="Q63" s="1320"/>
      <c r="R63" s="1320"/>
      <c r="S63" s="1320"/>
      <c r="T63" s="1320"/>
      <c r="U63" s="1320"/>
      <c r="V63" s="1320"/>
      <c r="W63" s="2"/>
      <c r="X63" s="2"/>
      <c r="Y63" s="1317" t="s">
        <v>493</v>
      </c>
      <c r="Z63" s="1317"/>
      <c r="AA63" s="513"/>
      <c r="AB63" s="2"/>
      <c r="AC63" s="2"/>
      <c r="AF63" s="2"/>
      <c r="AG63" s="2"/>
      <c r="AH63" s="2"/>
      <c r="AI63" s="2"/>
      <c r="AJ63" s="2"/>
      <c r="AK63" s="2"/>
    </row>
    <row r="64" spans="1:37" ht="19.5" customHeight="1" x14ac:dyDescent="0.15">
      <c r="A64" s="2"/>
      <c r="B64" s="512"/>
      <c r="C64" s="2"/>
      <c r="D64" s="1320" t="s">
        <v>596</v>
      </c>
      <c r="E64" s="1320"/>
      <c r="F64" s="1320"/>
      <c r="G64" s="1320"/>
      <c r="H64" s="1320"/>
      <c r="I64" s="1320"/>
      <c r="J64" s="1320"/>
      <c r="K64" s="1320"/>
      <c r="L64" s="1320"/>
      <c r="M64" s="1320"/>
      <c r="N64" s="1320"/>
      <c r="O64" s="1320"/>
      <c r="P64" s="1320"/>
      <c r="Q64" s="1320"/>
      <c r="R64" s="1320"/>
      <c r="S64" s="1320"/>
      <c r="T64" s="1320"/>
      <c r="U64" s="1320"/>
      <c r="V64" s="1320"/>
      <c r="W64" s="2"/>
      <c r="X64" s="2"/>
      <c r="Y64" s="1317" t="s">
        <v>493</v>
      </c>
      <c r="Z64" s="1317"/>
      <c r="AA64" s="513"/>
      <c r="AB64" s="2"/>
      <c r="AC64" s="2"/>
      <c r="AF64" s="2"/>
      <c r="AG64" s="2"/>
      <c r="AH64" s="2"/>
      <c r="AI64" s="2"/>
      <c r="AJ64" s="2"/>
      <c r="AK64" s="2"/>
    </row>
    <row r="65" spans="1:37" ht="19.5" customHeight="1" x14ac:dyDescent="0.15">
      <c r="A65" s="2"/>
      <c r="B65" s="512"/>
      <c r="C65" s="2"/>
      <c r="D65" s="1320" t="s">
        <v>1118</v>
      </c>
      <c r="E65" s="1320"/>
      <c r="F65" s="1320"/>
      <c r="G65" s="1320"/>
      <c r="H65" s="1320"/>
      <c r="I65" s="1320"/>
      <c r="J65" s="1320"/>
      <c r="K65" s="1320"/>
      <c r="L65" s="1320"/>
      <c r="M65" s="1320"/>
      <c r="N65" s="1320"/>
      <c r="O65" s="1320"/>
      <c r="P65" s="1320"/>
      <c r="Q65" s="1320"/>
      <c r="R65" s="1320"/>
      <c r="S65" s="1320"/>
      <c r="T65" s="1320"/>
      <c r="U65" s="1320"/>
      <c r="V65" s="1320"/>
      <c r="W65" s="2"/>
      <c r="X65" s="2"/>
      <c r="Y65" s="1317" t="s">
        <v>493</v>
      </c>
      <c r="Z65" s="1317"/>
      <c r="AA65" s="513"/>
      <c r="AB65" s="2"/>
      <c r="AC65" s="2"/>
      <c r="AF65" s="2"/>
      <c r="AG65" s="2"/>
      <c r="AH65" s="2"/>
      <c r="AI65" s="2"/>
      <c r="AJ65" s="2"/>
      <c r="AK65" s="2"/>
    </row>
    <row r="66" spans="1:37" s="2" customFormat="1" x14ac:dyDescent="0.15">
      <c r="B66" s="512"/>
      <c r="D66" s="1320" t="s">
        <v>1119</v>
      </c>
      <c r="E66" s="1320"/>
      <c r="F66" s="1320"/>
      <c r="G66" s="1320"/>
      <c r="H66" s="1320"/>
      <c r="I66" s="1320"/>
      <c r="J66" s="1320"/>
      <c r="K66" s="1320"/>
      <c r="L66" s="1320"/>
      <c r="M66" s="1320"/>
      <c r="N66" s="1320"/>
      <c r="O66" s="1320"/>
      <c r="P66" s="1320"/>
      <c r="Q66" s="1320"/>
      <c r="R66" s="1320"/>
      <c r="S66" s="1320"/>
      <c r="T66" s="1320"/>
      <c r="U66" s="1320"/>
      <c r="V66" s="1320"/>
      <c r="Y66" s="327"/>
      <c r="Z66" s="327"/>
      <c r="AA66" s="513"/>
      <c r="AD66" s="486"/>
      <c r="AE66" s="434"/>
    </row>
    <row r="67" spans="1:37" s="2" customFormat="1" x14ac:dyDescent="0.15">
      <c r="A67" s="3"/>
      <c r="B67" s="9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486"/>
      <c r="AE67" s="434"/>
      <c r="AF67" s="3"/>
      <c r="AG67" s="3"/>
      <c r="AH67" s="3"/>
      <c r="AI67" s="3"/>
      <c r="AJ67" s="3"/>
      <c r="AK67" s="3"/>
    </row>
    <row r="68" spans="1:37" s="2" customFormat="1" x14ac:dyDescent="0.15">
      <c r="A68" s="3"/>
      <c r="B68" s="8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486"/>
      <c r="AE68" s="434"/>
      <c r="AF68" s="3"/>
      <c r="AG68" s="3"/>
      <c r="AH68" s="3"/>
      <c r="AI68" s="3"/>
      <c r="AJ68" s="3"/>
      <c r="AK68" s="3"/>
    </row>
    <row r="69" spans="1:37" ht="36.950000000000003" customHeight="1" x14ac:dyDescent="0.15">
      <c r="B69" s="1327" t="s">
        <v>1127</v>
      </c>
      <c r="C69" s="1327"/>
      <c r="D69" s="1327"/>
      <c r="E69" s="1327"/>
      <c r="F69" s="1327"/>
      <c r="G69" s="1327"/>
      <c r="H69" s="1327"/>
      <c r="I69" s="1327"/>
      <c r="J69" s="1327"/>
      <c r="K69" s="1327"/>
      <c r="L69" s="1327"/>
      <c r="M69" s="1327"/>
      <c r="N69" s="1327"/>
      <c r="O69" s="1327"/>
      <c r="P69" s="1327"/>
      <c r="Q69" s="1327"/>
      <c r="R69" s="1327"/>
      <c r="S69" s="1327"/>
      <c r="T69" s="1327"/>
      <c r="U69" s="1327"/>
      <c r="V69" s="1327"/>
      <c r="W69" s="1327"/>
      <c r="X69" s="1327"/>
      <c r="Y69" s="1327"/>
      <c r="Z69" s="1327"/>
      <c r="AA69" s="1327"/>
    </row>
    <row r="70" spans="1:37" x14ac:dyDescent="0.15">
      <c r="A70" s="2"/>
      <c r="B70" s="1327" t="s">
        <v>1128</v>
      </c>
      <c r="C70" s="1327"/>
      <c r="D70" s="1327"/>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1327"/>
      <c r="AA70" s="1327"/>
      <c r="AB70" s="2"/>
      <c r="AC70" s="2"/>
      <c r="AF70" s="2"/>
      <c r="AG70" s="2"/>
      <c r="AH70" s="2"/>
      <c r="AI70" s="2"/>
      <c r="AJ70" s="2"/>
      <c r="AK70" s="2"/>
    </row>
    <row r="71" spans="1:37" ht="13.5" customHeight="1" x14ac:dyDescent="0.15">
      <c r="A71" s="2"/>
      <c r="B71" s="1327" t="s">
        <v>1129</v>
      </c>
      <c r="C71" s="1327"/>
      <c r="D71" s="1327"/>
      <c r="E71" s="1327"/>
      <c r="F71" s="1327"/>
      <c r="G71" s="1327"/>
      <c r="H71" s="1327"/>
      <c r="I71" s="1327"/>
      <c r="J71" s="1327"/>
      <c r="K71" s="1327"/>
      <c r="L71" s="1327"/>
      <c r="M71" s="1327"/>
      <c r="N71" s="1327"/>
      <c r="O71" s="1327"/>
      <c r="P71" s="1327"/>
      <c r="Q71" s="1327"/>
      <c r="R71" s="1327"/>
      <c r="S71" s="1327"/>
      <c r="T71" s="1327"/>
      <c r="U71" s="1327"/>
      <c r="V71" s="1327"/>
      <c r="W71" s="1327"/>
      <c r="X71" s="1327"/>
      <c r="Y71" s="1327"/>
      <c r="Z71" s="1327"/>
      <c r="AA71" s="1327"/>
      <c r="AB71" s="2"/>
      <c r="AC71" s="2"/>
      <c r="AF71" s="2"/>
      <c r="AG71" s="2"/>
      <c r="AH71" s="2"/>
      <c r="AI71" s="2"/>
      <c r="AJ71" s="2"/>
      <c r="AK71" s="2"/>
    </row>
    <row r="72" spans="1:37" x14ac:dyDescent="0.15">
      <c r="A72" s="2"/>
      <c r="B72" s="1327" t="s">
        <v>1130</v>
      </c>
      <c r="C72" s="1327"/>
      <c r="D72" s="1327"/>
      <c r="E72" s="1327"/>
      <c r="F72" s="1327"/>
      <c r="G72" s="1327"/>
      <c r="H72" s="1327"/>
      <c r="I72" s="1327"/>
      <c r="J72" s="1327"/>
      <c r="K72" s="1327"/>
      <c r="L72" s="1327"/>
      <c r="M72" s="1327"/>
      <c r="N72" s="1327"/>
      <c r="O72" s="1327"/>
      <c r="P72" s="1327"/>
      <c r="Q72" s="1327"/>
      <c r="R72" s="1327"/>
      <c r="S72" s="1327"/>
      <c r="T72" s="1327"/>
      <c r="U72" s="1327"/>
      <c r="V72" s="1327"/>
      <c r="W72" s="1327"/>
      <c r="X72" s="1327"/>
      <c r="Y72" s="1327"/>
      <c r="Z72" s="1327"/>
      <c r="AA72" s="1327"/>
      <c r="AB72" s="2"/>
      <c r="AC72" s="2"/>
      <c r="AF72" s="2"/>
      <c r="AG72" s="2"/>
      <c r="AH72" s="2"/>
      <c r="AI72" s="2"/>
      <c r="AJ72" s="2"/>
      <c r="AK72" s="2"/>
    </row>
    <row r="73" spans="1:37" x14ac:dyDescent="0.15">
      <c r="B73" s="1327" t="s">
        <v>1131</v>
      </c>
      <c r="C73" s="1327"/>
      <c r="D73" s="1327"/>
      <c r="E73" s="1327"/>
      <c r="F73" s="1327"/>
      <c r="G73" s="1327"/>
      <c r="H73" s="1327"/>
      <c r="I73" s="1327"/>
      <c r="J73" s="1327"/>
      <c r="K73" s="1327"/>
      <c r="L73" s="1327"/>
      <c r="M73" s="1327"/>
      <c r="N73" s="1327"/>
      <c r="O73" s="1327"/>
      <c r="P73" s="1327"/>
      <c r="Q73" s="1327"/>
      <c r="R73" s="1327"/>
      <c r="S73" s="1327"/>
      <c r="T73" s="1327"/>
      <c r="U73" s="1327"/>
      <c r="V73" s="1327"/>
      <c r="W73" s="1327"/>
      <c r="X73" s="1327"/>
      <c r="Y73" s="1327"/>
      <c r="Z73" s="1327"/>
      <c r="AA73" s="1327"/>
      <c r="AB73" s="686"/>
    </row>
    <row r="74" spans="1:37" x14ac:dyDescent="0.15">
      <c r="B74" s="1327" t="s">
        <v>1132</v>
      </c>
      <c r="C74" s="1327"/>
      <c r="D74" s="1327"/>
      <c r="E74" s="1327"/>
      <c r="F74" s="1327"/>
      <c r="G74" s="1327"/>
      <c r="H74" s="1327"/>
      <c r="I74" s="1327"/>
      <c r="J74" s="1327"/>
      <c r="K74" s="1327"/>
      <c r="L74" s="1327"/>
      <c r="M74" s="1327"/>
      <c r="N74" s="1327"/>
      <c r="O74" s="1327"/>
      <c r="P74" s="1327"/>
      <c r="Q74" s="1327"/>
      <c r="R74" s="1327"/>
      <c r="S74" s="1327"/>
      <c r="T74" s="1327"/>
      <c r="U74" s="1327"/>
      <c r="V74" s="1327"/>
      <c r="W74" s="1327"/>
      <c r="X74" s="1327"/>
      <c r="Y74" s="1327"/>
      <c r="Z74" s="1327"/>
      <c r="AA74" s="687"/>
      <c r="AB74" s="686"/>
    </row>
    <row r="75" spans="1:37" x14ac:dyDescent="0.15">
      <c r="B75" s="688"/>
      <c r="D75" s="428"/>
    </row>
    <row r="76" spans="1:37" x14ac:dyDescent="0.15">
      <c r="B76" s="688"/>
      <c r="D76" s="428"/>
    </row>
    <row r="77" spans="1:37" x14ac:dyDescent="0.15">
      <c r="B77" s="688"/>
      <c r="D77" s="428"/>
    </row>
    <row r="78" spans="1:37" x14ac:dyDescent="0.15">
      <c r="B78" s="688"/>
      <c r="D78" s="428"/>
    </row>
  </sheetData>
  <mergeCells count="83">
    <mergeCell ref="B72:AA72"/>
    <mergeCell ref="B73:AA73"/>
    <mergeCell ref="B74:Z74"/>
    <mergeCell ref="AD2:AE3"/>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hyperlinks>
    <hyperlink ref="AD2" location="添付書類一覧!A1" display="添付書類一覧に戻る" xr:uid="{216FE590-4B75-41EA-81F6-3894CD5E141E}"/>
  </hyperlinks>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3953-FB9C-4901-B5E6-1CACFCB123F3}">
  <sheetPr>
    <tabColor rgb="FFFF0000"/>
  </sheetPr>
  <dimension ref="B1:AJ123"/>
  <sheetViews>
    <sheetView view="pageBreakPreview" zoomScaleNormal="100" zoomScaleSheetLayoutView="100" workbookViewId="0">
      <selection activeCell="AI2" sqref="AI2:AJ3"/>
    </sheetView>
  </sheetViews>
  <sheetFormatPr defaultColWidth="3.5" defaultRowHeight="13.5" x14ac:dyDescent="0.15"/>
  <cols>
    <col min="1" max="1" width="1.25" style="3" customWidth="1"/>
    <col min="2" max="2" width="3.125" style="85" customWidth="1"/>
    <col min="3" max="31" width="3.125" style="3" customWidth="1"/>
    <col min="32" max="32" width="1.25" style="3" customWidth="1"/>
    <col min="33" max="34" width="3.5" style="3"/>
    <col min="35" max="35" width="25.875" style="486" customWidth="1"/>
    <col min="36" max="36" width="9" style="434"/>
    <col min="37" max="256" width="3.5" style="3"/>
    <col min="257" max="257" width="1.25" style="3" customWidth="1"/>
    <col min="258" max="287" width="3.125" style="3" customWidth="1"/>
    <col min="288" max="288" width="1.25" style="3" customWidth="1"/>
    <col min="289" max="512" width="3.5" style="3"/>
    <col min="513" max="513" width="1.25" style="3" customWidth="1"/>
    <col min="514" max="543" width="3.125" style="3" customWidth="1"/>
    <col min="544" max="544" width="1.25" style="3" customWidth="1"/>
    <col min="545" max="768" width="3.5" style="3"/>
    <col min="769" max="769" width="1.25" style="3" customWidth="1"/>
    <col min="770" max="799" width="3.125" style="3" customWidth="1"/>
    <col min="800" max="800" width="1.25" style="3" customWidth="1"/>
    <col min="801" max="1024" width="3.5" style="3"/>
    <col min="1025" max="1025" width="1.25" style="3" customWidth="1"/>
    <col min="1026" max="1055" width="3.125" style="3" customWidth="1"/>
    <col min="1056" max="1056" width="1.25" style="3" customWidth="1"/>
    <col min="1057" max="1280" width="3.5" style="3"/>
    <col min="1281" max="1281" width="1.25" style="3" customWidth="1"/>
    <col min="1282" max="1311" width="3.125" style="3" customWidth="1"/>
    <col min="1312" max="1312" width="1.25" style="3" customWidth="1"/>
    <col min="1313" max="1536" width="3.5" style="3"/>
    <col min="1537" max="1537" width="1.25" style="3" customWidth="1"/>
    <col min="1538" max="1567" width="3.125" style="3" customWidth="1"/>
    <col min="1568" max="1568" width="1.25" style="3" customWidth="1"/>
    <col min="1569" max="1792" width="3.5" style="3"/>
    <col min="1793" max="1793" width="1.25" style="3" customWidth="1"/>
    <col min="1794" max="1823" width="3.125" style="3" customWidth="1"/>
    <col min="1824" max="1824" width="1.25" style="3" customWidth="1"/>
    <col min="1825" max="2048" width="3.5" style="3"/>
    <col min="2049" max="2049" width="1.25" style="3" customWidth="1"/>
    <col min="2050" max="2079" width="3.125" style="3" customWidth="1"/>
    <col min="2080" max="2080" width="1.25" style="3" customWidth="1"/>
    <col min="2081" max="2304" width="3.5" style="3"/>
    <col min="2305" max="2305" width="1.25" style="3" customWidth="1"/>
    <col min="2306" max="2335" width="3.125" style="3" customWidth="1"/>
    <col min="2336" max="2336" width="1.25" style="3" customWidth="1"/>
    <col min="2337" max="2560" width="3.5" style="3"/>
    <col min="2561" max="2561" width="1.25" style="3" customWidth="1"/>
    <col min="2562" max="2591" width="3.125" style="3" customWidth="1"/>
    <col min="2592" max="2592" width="1.25" style="3" customWidth="1"/>
    <col min="2593" max="2816" width="3.5" style="3"/>
    <col min="2817" max="2817" width="1.25" style="3" customWidth="1"/>
    <col min="2818" max="2847" width="3.125" style="3" customWidth="1"/>
    <col min="2848" max="2848" width="1.25" style="3" customWidth="1"/>
    <col min="2849" max="3072" width="3.5" style="3"/>
    <col min="3073" max="3073" width="1.25" style="3" customWidth="1"/>
    <col min="3074" max="3103" width="3.125" style="3" customWidth="1"/>
    <col min="3104" max="3104" width="1.25" style="3" customWidth="1"/>
    <col min="3105" max="3328" width="3.5" style="3"/>
    <col min="3329" max="3329" width="1.25" style="3" customWidth="1"/>
    <col min="3330" max="3359" width="3.125" style="3" customWidth="1"/>
    <col min="3360" max="3360" width="1.25" style="3" customWidth="1"/>
    <col min="3361" max="3584" width="3.5" style="3"/>
    <col min="3585" max="3585" width="1.25" style="3" customWidth="1"/>
    <col min="3586" max="3615" width="3.125" style="3" customWidth="1"/>
    <col min="3616" max="3616" width="1.25" style="3" customWidth="1"/>
    <col min="3617" max="3840" width="3.5" style="3"/>
    <col min="3841" max="3841" width="1.25" style="3" customWidth="1"/>
    <col min="3842" max="3871" width="3.125" style="3" customWidth="1"/>
    <col min="3872" max="3872" width="1.25" style="3" customWidth="1"/>
    <col min="3873" max="4096" width="3.5" style="3"/>
    <col min="4097" max="4097" width="1.25" style="3" customWidth="1"/>
    <col min="4098" max="4127" width="3.125" style="3" customWidth="1"/>
    <col min="4128" max="4128" width="1.25" style="3" customWidth="1"/>
    <col min="4129" max="4352" width="3.5" style="3"/>
    <col min="4353" max="4353" width="1.25" style="3" customWidth="1"/>
    <col min="4354" max="4383" width="3.125" style="3" customWidth="1"/>
    <col min="4384" max="4384" width="1.25" style="3" customWidth="1"/>
    <col min="4385" max="4608" width="3.5" style="3"/>
    <col min="4609" max="4609" width="1.25" style="3" customWidth="1"/>
    <col min="4610" max="4639" width="3.125" style="3" customWidth="1"/>
    <col min="4640" max="4640" width="1.25" style="3" customWidth="1"/>
    <col min="4641" max="4864" width="3.5" style="3"/>
    <col min="4865" max="4865" width="1.25" style="3" customWidth="1"/>
    <col min="4866" max="4895" width="3.125" style="3" customWidth="1"/>
    <col min="4896" max="4896" width="1.25" style="3" customWidth="1"/>
    <col min="4897" max="5120" width="3.5" style="3"/>
    <col min="5121" max="5121" width="1.25" style="3" customWidth="1"/>
    <col min="5122" max="5151" width="3.125" style="3" customWidth="1"/>
    <col min="5152" max="5152" width="1.25" style="3" customWidth="1"/>
    <col min="5153" max="5376" width="3.5" style="3"/>
    <col min="5377" max="5377" width="1.25" style="3" customWidth="1"/>
    <col min="5378" max="5407" width="3.125" style="3" customWidth="1"/>
    <col min="5408" max="5408" width="1.25" style="3" customWidth="1"/>
    <col min="5409" max="5632" width="3.5" style="3"/>
    <col min="5633" max="5633" width="1.25" style="3" customWidth="1"/>
    <col min="5634" max="5663" width="3.125" style="3" customWidth="1"/>
    <col min="5664" max="5664" width="1.25" style="3" customWidth="1"/>
    <col min="5665" max="5888" width="3.5" style="3"/>
    <col min="5889" max="5889" width="1.25" style="3" customWidth="1"/>
    <col min="5890" max="5919" width="3.125" style="3" customWidth="1"/>
    <col min="5920" max="5920" width="1.25" style="3" customWidth="1"/>
    <col min="5921" max="6144" width="3.5" style="3"/>
    <col min="6145" max="6145" width="1.25" style="3" customWidth="1"/>
    <col min="6146" max="6175" width="3.125" style="3" customWidth="1"/>
    <col min="6176" max="6176" width="1.25" style="3" customWidth="1"/>
    <col min="6177" max="6400" width="3.5" style="3"/>
    <col min="6401" max="6401" width="1.25" style="3" customWidth="1"/>
    <col min="6402" max="6431" width="3.125" style="3" customWidth="1"/>
    <col min="6432" max="6432" width="1.25" style="3" customWidth="1"/>
    <col min="6433" max="6656" width="3.5" style="3"/>
    <col min="6657" max="6657" width="1.25" style="3" customWidth="1"/>
    <col min="6658" max="6687" width="3.125" style="3" customWidth="1"/>
    <col min="6688" max="6688" width="1.25" style="3" customWidth="1"/>
    <col min="6689" max="6912" width="3.5" style="3"/>
    <col min="6913" max="6913" width="1.25" style="3" customWidth="1"/>
    <col min="6914" max="6943" width="3.125" style="3" customWidth="1"/>
    <col min="6944" max="6944" width="1.25" style="3" customWidth="1"/>
    <col min="6945" max="7168" width="3.5" style="3"/>
    <col min="7169" max="7169" width="1.25" style="3" customWidth="1"/>
    <col min="7170" max="7199" width="3.125" style="3" customWidth="1"/>
    <col min="7200" max="7200" width="1.25" style="3" customWidth="1"/>
    <col min="7201" max="7424" width="3.5" style="3"/>
    <col min="7425" max="7425" width="1.25" style="3" customWidth="1"/>
    <col min="7426" max="7455" width="3.125" style="3" customWidth="1"/>
    <col min="7456" max="7456" width="1.25" style="3" customWidth="1"/>
    <col min="7457" max="7680" width="3.5" style="3"/>
    <col min="7681" max="7681" width="1.25" style="3" customWidth="1"/>
    <col min="7682" max="7711" width="3.125" style="3" customWidth="1"/>
    <col min="7712" max="7712" width="1.25" style="3" customWidth="1"/>
    <col min="7713" max="7936" width="3.5" style="3"/>
    <col min="7937" max="7937" width="1.25" style="3" customWidth="1"/>
    <col min="7938" max="7967" width="3.125" style="3" customWidth="1"/>
    <col min="7968" max="7968" width="1.25" style="3" customWidth="1"/>
    <col min="7969" max="8192" width="3.5" style="3"/>
    <col min="8193" max="8193" width="1.25" style="3" customWidth="1"/>
    <col min="8194" max="8223" width="3.125" style="3" customWidth="1"/>
    <col min="8224" max="8224" width="1.25" style="3" customWidth="1"/>
    <col min="8225" max="8448" width="3.5" style="3"/>
    <col min="8449" max="8449" width="1.25" style="3" customWidth="1"/>
    <col min="8450" max="8479" width="3.125" style="3" customWidth="1"/>
    <col min="8480" max="8480" width="1.25" style="3" customWidth="1"/>
    <col min="8481" max="8704" width="3.5" style="3"/>
    <col min="8705" max="8705" width="1.25" style="3" customWidth="1"/>
    <col min="8706" max="8735" width="3.125" style="3" customWidth="1"/>
    <col min="8736" max="8736" width="1.25" style="3" customWidth="1"/>
    <col min="8737" max="8960" width="3.5" style="3"/>
    <col min="8961" max="8961" width="1.25" style="3" customWidth="1"/>
    <col min="8962" max="8991" width="3.125" style="3" customWidth="1"/>
    <col min="8992" max="8992" width="1.25" style="3" customWidth="1"/>
    <col min="8993" max="9216" width="3.5" style="3"/>
    <col min="9217" max="9217" width="1.25" style="3" customWidth="1"/>
    <col min="9218" max="9247" width="3.125" style="3" customWidth="1"/>
    <col min="9248" max="9248" width="1.25" style="3" customWidth="1"/>
    <col min="9249" max="9472" width="3.5" style="3"/>
    <col min="9473" max="9473" width="1.25" style="3" customWidth="1"/>
    <col min="9474" max="9503" width="3.125" style="3" customWidth="1"/>
    <col min="9504" max="9504" width="1.25" style="3" customWidth="1"/>
    <col min="9505" max="9728" width="3.5" style="3"/>
    <col min="9729" max="9729" width="1.25" style="3" customWidth="1"/>
    <col min="9730" max="9759" width="3.125" style="3" customWidth="1"/>
    <col min="9760" max="9760" width="1.25" style="3" customWidth="1"/>
    <col min="9761" max="9984" width="3.5" style="3"/>
    <col min="9985" max="9985" width="1.25" style="3" customWidth="1"/>
    <col min="9986" max="10015" width="3.125" style="3" customWidth="1"/>
    <col min="10016" max="10016" width="1.25" style="3" customWidth="1"/>
    <col min="10017" max="10240" width="3.5" style="3"/>
    <col min="10241" max="10241" width="1.25" style="3" customWidth="1"/>
    <col min="10242" max="10271" width="3.125" style="3" customWidth="1"/>
    <col min="10272" max="10272" width="1.25" style="3" customWidth="1"/>
    <col min="10273" max="10496" width="3.5" style="3"/>
    <col min="10497" max="10497" width="1.25" style="3" customWidth="1"/>
    <col min="10498" max="10527" width="3.125" style="3" customWidth="1"/>
    <col min="10528" max="10528" width="1.25" style="3" customWidth="1"/>
    <col min="10529" max="10752" width="3.5" style="3"/>
    <col min="10753" max="10753" width="1.25" style="3" customWidth="1"/>
    <col min="10754" max="10783" width="3.125" style="3" customWidth="1"/>
    <col min="10784" max="10784" width="1.25" style="3" customWidth="1"/>
    <col min="10785" max="11008" width="3.5" style="3"/>
    <col min="11009" max="11009" width="1.25" style="3" customWidth="1"/>
    <col min="11010" max="11039" width="3.125" style="3" customWidth="1"/>
    <col min="11040" max="11040" width="1.25" style="3" customWidth="1"/>
    <col min="11041" max="11264" width="3.5" style="3"/>
    <col min="11265" max="11265" width="1.25" style="3" customWidth="1"/>
    <col min="11266" max="11295" width="3.125" style="3" customWidth="1"/>
    <col min="11296" max="11296" width="1.25" style="3" customWidth="1"/>
    <col min="11297" max="11520" width="3.5" style="3"/>
    <col min="11521" max="11521" width="1.25" style="3" customWidth="1"/>
    <col min="11522" max="11551" width="3.125" style="3" customWidth="1"/>
    <col min="11552" max="11552" width="1.25" style="3" customWidth="1"/>
    <col min="11553" max="11776" width="3.5" style="3"/>
    <col min="11777" max="11777" width="1.25" style="3" customWidth="1"/>
    <col min="11778" max="11807" width="3.125" style="3" customWidth="1"/>
    <col min="11808" max="11808" width="1.25" style="3" customWidth="1"/>
    <col min="11809" max="12032" width="3.5" style="3"/>
    <col min="12033" max="12033" width="1.25" style="3" customWidth="1"/>
    <col min="12034" max="12063" width="3.125" style="3" customWidth="1"/>
    <col min="12064" max="12064" width="1.25" style="3" customWidth="1"/>
    <col min="12065" max="12288" width="3.5" style="3"/>
    <col min="12289" max="12289" width="1.25" style="3" customWidth="1"/>
    <col min="12290" max="12319" width="3.125" style="3" customWidth="1"/>
    <col min="12320" max="12320" width="1.25" style="3" customWidth="1"/>
    <col min="12321" max="12544" width="3.5" style="3"/>
    <col min="12545" max="12545" width="1.25" style="3" customWidth="1"/>
    <col min="12546" max="12575" width="3.125" style="3" customWidth="1"/>
    <col min="12576" max="12576" width="1.25" style="3" customWidth="1"/>
    <col min="12577" max="12800" width="3.5" style="3"/>
    <col min="12801" max="12801" width="1.25" style="3" customWidth="1"/>
    <col min="12802" max="12831" width="3.125" style="3" customWidth="1"/>
    <col min="12832" max="12832" width="1.25" style="3" customWidth="1"/>
    <col min="12833" max="13056" width="3.5" style="3"/>
    <col min="13057" max="13057" width="1.25" style="3" customWidth="1"/>
    <col min="13058" max="13087" width="3.125" style="3" customWidth="1"/>
    <col min="13088" max="13088" width="1.25" style="3" customWidth="1"/>
    <col min="13089" max="13312" width="3.5" style="3"/>
    <col min="13313" max="13313" width="1.25" style="3" customWidth="1"/>
    <col min="13314" max="13343" width="3.125" style="3" customWidth="1"/>
    <col min="13344" max="13344" width="1.25" style="3" customWidth="1"/>
    <col min="13345" max="13568" width="3.5" style="3"/>
    <col min="13569" max="13569" width="1.25" style="3" customWidth="1"/>
    <col min="13570" max="13599" width="3.125" style="3" customWidth="1"/>
    <col min="13600" max="13600" width="1.25" style="3" customWidth="1"/>
    <col min="13601" max="13824" width="3.5" style="3"/>
    <col min="13825" max="13825" width="1.25" style="3" customWidth="1"/>
    <col min="13826" max="13855" width="3.125" style="3" customWidth="1"/>
    <col min="13856" max="13856" width="1.25" style="3" customWidth="1"/>
    <col min="13857" max="14080" width="3.5" style="3"/>
    <col min="14081" max="14081" width="1.25" style="3" customWidth="1"/>
    <col min="14082" max="14111" width="3.125" style="3" customWidth="1"/>
    <col min="14112" max="14112" width="1.25" style="3" customWidth="1"/>
    <col min="14113" max="14336" width="3.5" style="3"/>
    <col min="14337" max="14337" width="1.25" style="3" customWidth="1"/>
    <col min="14338" max="14367" width="3.125" style="3" customWidth="1"/>
    <col min="14368" max="14368" width="1.25" style="3" customWidth="1"/>
    <col min="14369" max="14592" width="3.5" style="3"/>
    <col min="14593" max="14593" width="1.25" style="3" customWidth="1"/>
    <col min="14594" max="14623" width="3.125" style="3" customWidth="1"/>
    <col min="14624" max="14624" width="1.25" style="3" customWidth="1"/>
    <col min="14625" max="14848" width="3.5" style="3"/>
    <col min="14849" max="14849" width="1.25" style="3" customWidth="1"/>
    <col min="14850" max="14879" width="3.125" style="3" customWidth="1"/>
    <col min="14880" max="14880" width="1.25" style="3" customWidth="1"/>
    <col min="14881" max="15104" width="3.5" style="3"/>
    <col min="15105" max="15105" width="1.25" style="3" customWidth="1"/>
    <col min="15106" max="15135" width="3.125" style="3" customWidth="1"/>
    <col min="15136" max="15136" width="1.25" style="3" customWidth="1"/>
    <col min="15137" max="15360" width="3.5" style="3"/>
    <col min="15361" max="15361" width="1.25" style="3" customWidth="1"/>
    <col min="15362" max="15391" width="3.125" style="3" customWidth="1"/>
    <col min="15392" max="15392" width="1.25" style="3" customWidth="1"/>
    <col min="15393" max="15616" width="3.5" style="3"/>
    <col min="15617" max="15617" width="1.25" style="3" customWidth="1"/>
    <col min="15618" max="15647" width="3.125" style="3" customWidth="1"/>
    <col min="15648" max="15648" width="1.25" style="3" customWidth="1"/>
    <col min="15649" max="15872" width="3.5" style="3"/>
    <col min="15873" max="15873" width="1.25" style="3" customWidth="1"/>
    <col min="15874" max="15903" width="3.125" style="3" customWidth="1"/>
    <col min="15904" max="15904" width="1.25" style="3" customWidth="1"/>
    <col min="15905" max="16128" width="3.5" style="3"/>
    <col min="16129" max="16129" width="1.25" style="3" customWidth="1"/>
    <col min="16130" max="16159" width="3.125" style="3" customWidth="1"/>
    <col min="16160" max="16160" width="1.25" style="3" customWidth="1"/>
    <col min="16161" max="16384" width="3.5" style="3"/>
  </cols>
  <sheetData>
    <row r="1" spans="2:36" s="1" customFormat="1" ht="14.25" thickBot="1" x14ac:dyDescent="0.2">
      <c r="AJ1" s="434"/>
    </row>
    <row r="2" spans="2:36" s="1" customFormat="1" ht="14.25" thickTop="1" x14ac:dyDescent="0.15">
      <c r="B2" s="1" t="s">
        <v>1136</v>
      </c>
      <c r="AI2" s="917" t="s">
        <v>755</v>
      </c>
      <c r="AJ2" s="918"/>
    </row>
    <row r="3" spans="2:36" s="1" customFormat="1" ht="14.25" thickBot="1" x14ac:dyDescent="0.2">
      <c r="V3" s="45" t="s">
        <v>658</v>
      </c>
      <c r="W3" s="795"/>
      <c r="X3" s="795"/>
      <c r="Y3" s="45" t="s">
        <v>36</v>
      </c>
      <c r="Z3" s="795"/>
      <c r="AA3" s="795"/>
      <c r="AB3" s="45" t="s">
        <v>659</v>
      </c>
      <c r="AC3" s="795"/>
      <c r="AD3" s="795"/>
      <c r="AE3" s="45" t="s">
        <v>660</v>
      </c>
      <c r="AI3" s="919"/>
      <c r="AJ3" s="920"/>
    </row>
    <row r="4" spans="2:36" s="1" customFormat="1" ht="14.25" thickTop="1" x14ac:dyDescent="0.15">
      <c r="AE4" s="45"/>
      <c r="AI4" s="485"/>
      <c r="AJ4" s="434"/>
    </row>
    <row r="5" spans="2:36" s="1" customFormat="1" x14ac:dyDescent="0.15">
      <c r="B5" s="795" t="s">
        <v>661</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I5" s="485"/>
      <c r="AJ5" s="434"/>
    </row>
    <row r="6" spans="2:36" s="1" customFormat="1" ht="26.25" customHeight="1" x14ac:dyDescent="0.15">
      <c r="B6" s="1140" t="s">
        <v>1137</v>
      </c>
      <c r="C6" s="1140"/>
      <c r="D6" s="1140"/>
      <c r="E6" s="1140"/>
      <c r="F6" s="1140"/>
      <c r="G6" s="1140"/>
      <c r="H6" s="1140"/>
      <c r="I6" s="1140"/>
      <c r="J6" s="1140"/>
      <c r="K6" s="1140"/>
      <c r="L6" s="1140"/>
      <c r="M6" s="1140"/>
      <c r="N6" s="1140"/>
      <c r="O6" s="1140"/>
      <c r="P6" s="1140"/>
      <c r="Q6" s="1140"/>
      <c r="R6" s="1140"/>
      <c r="S6" s="1140"/>
      <c r="T6" s="1140"/>
      <c r="U6" s="1140"/>
      <c r="V6" s="1140"/>
      <c r="W6" s="1140"/>
      <c r="X6" s="1140"/>
      <c r="Y6" s="1140"/>
      <c r="Z6" s="1140"/>
      <c r="AA6" s="1140"/>
      <c r="AB6" s="1140"/>
      <c r="AC6" s="1140"/>
      <c r="AD6" s="1140"/>
      <c r="AE6" s="1140"/>
      <c r="AI6" s="485"/>
      <c r="AJ6" s="434"/>
    </row>
    <row r="7" spans="2:36" s="1" customFormat="1" x14ac:dyDescent="0.15">
      <c r="AI7" s="485"/>
      <c r="AJ7" s="434"/>
    </row>
    <row r="8" spans="2:36" s="1" customFormat="1" ht="23.25" customHeight="1" x14ac:dyDescent="0.15">
      <c r="B8" s="891" t="s">
        <v>480</v>
      </c>
      <c r="C8" s="891"/>
      <c r="D8" s="891"/>
      <c r="E8" s="891"/>
      <c r="F8" s="892"/>
      <c r="G8" s="1328"/>
      <c r="H8" s="1329"/>
      <c r="I8" s="1329"/>
      <c r="J8" s="1329"/>
      <c r="K8" s="1329"/>
      <c r="L8" s="1329"/>
      <c r="M8" s="1329"/>
      <c r="N8" s="1329"/>
      <c r="O8" s="1329"/>
      <c r="P8" s="1329"/>
      <c r="Q8" s="1329"/>
      <c r="R8" s="1329"/>
      <c r="S8" s="1329"/>
      <c r="T8" s="1329"/>
      <c r="U8" s="1329"/>
      <c r="V8" s="1329"/>
      <c r="W8" s="1329"/>
      <c r="X8" s="1329"/>
      <c r="Y8" s="1329"/>
      <c r="Z8" s="1329"/>
      <c r="AA8" s="1329"/>
      <c r="AB8" s="1329"/>
      <c r="AC8" s="1329"/>
      <c r="AD8" s="1329"/>
      <c r="AE8" s="1330"/>
      <c r="AI8" s="485"/>
      <c r="AJ8" s="434"/>
    </row>
    <row r="9" spans="2:36" ht="23.25" customHeight="1" x14ac:dyDescent="0.15">
      <c r="B9" s="892" t="s">
        <v>481</v>
      </c>
      <c r="C9" s="1158"/>
      <c r="D9" s="1158"/>
      <c r="E9" s="1158"/>
      <c r="F9" s="1159"/>
      <c r="G9" s="592" t="s">
        <v>782</v>
      </c>
      <c r="H9" s="299" t="s">
        <v>878</v>
      </c>
      <c r="I9" s="299"/>
      <c r="J9" s="299"/>
      <c r="K9" s="299"/>
      <c r="L9" s="593" t="s">
        <v>782</v>
      </c>
      <c r="M9" s="299" t="s">
        <v>879</v>
      </c>
      <c r="N9" s="299"/>
      <c r="O9" s="299"/>
      <c r="P9" s="299"/>
      <c r="Q9" s="593" t="s">
        <v>782</v>
      </c>
      <c r="R9" s="299" t="s">
        <v>880</v>
      </c>
      <c r="S9" s="649"/>
      <c r="T9" s="649"/>
      <c r="U9" s="649"/>
      <c r="V9" s="649"/>
      <c r="W9" s="649"/>
      <c r="X9" s="649"/>
      <c r="Y9" s="649"/>
      <c r="Z9" s="649"/>
      <c r="AA9" s="649"/>
      <c r="AB9" s="649"/>
      <c r="AC9" s="649"/>
      <c r="AD9" s="649"/>
      <c r="AE9" s="650"/>
    </row>
    <row r="10" spans="2:36" ht="23.25" customHeight="1" x14ac:dyDescent="0.15">
      <c r="B10" s="1177" t="s">
        <v>662</v>
      </c>
      <c r="C10" s="1178"/>
      <c r="D10" s="1178"/>
      <c r="E10" s="1178"/>
      <c r="F10" s="1179"/>
      <c r="G10" s="569" t="s">
        <v>782</v>
      </c>
      <c r="H10" s="1" t="s">
        <v>1138</v>
      </c>
      <c r="I10" s="2"/>
      <c r="J10" s="2"/>
      <c r="K10" s="2"/>
      <c r="L10" s="2"/>
      <c r="M10" s="2"/>
      <c r="N10" s="2"/>
      <c r="O10" s="2"/>
      <c r="P10" s="2"/>
      <c r="Q10" s="2"/>
      <c r="R10" s="569" t="s">
        <v>782</v>
      </c>
      <c r="S10" s="653" t="s">
        <v>1139</v>
      </c>
      <c r="T10" s="653"/>
      <c r="U10" s="653"/>
      <c r="V10" s="569" t="s">
        <v>782</v>
      </c>
      <c r="W10" s="653" t="s">
        <v>1140</v>
      </c>
      <c r="X10" s="653"/>
      <c r="Y10" s="653"/>
      <c r="Z10" s="569" t="s">
        <v>782</v>
      </c>
      <c r="AA10" s="653" t="s">
        <v>1141</v>
      </c>
      <c r="AB10" s="653"/>
      <c r="AC10" s="653"/>
      <c r="AD10" s="653"/>
      <c r="AE10" s="654"/>
    </row>
    <row r="11" spans="2:36" ht="23.25" customHeight="1" x14ac:dyDescent="0.15">
      <c r="B11" s="1301"/>
      <c r="C11" s="1302"/>
      <c r="D11" s="1302"/>
      <c r="E11" s="1302"/>
      <c r="F11" s="1332"/>
      <c r="G11" s="569" t="s">
        <v>782</v>
      </c>
      <c r="H11" s="1" t="s">
        <v>1142</v>
      </c>
      <c r="I11" s="2"/>
      <c r="J11" s="2"/>
      <c r="K11" s="2"/>
      <c r="L11" s="2"/>
      <c r="M11" s="2"/>
      <c r="N11" s="2"/>
      <c r="O11" s="2"/>
      <c r="P11" s="2"/>
      <c r="Q11" s="2"/>
      <c r="R11" s="569" t="s">
        <v>782</v>
      </c>
      <c r="S11" s="1" t="s">
        <v>1143</v>
      </c>
      <c r="T11" s="653"/>
      <c r="U11" s="653"/>
      <c r="V11" s="653"/>
      <c r="W11" s="653"/>
      <c r="X11" s="653"/>
      <c r="Y11" s="653"/>
      <c r="Z11" s="653"/>
      <c r="AA11" s="653"/>
      <c r="AB11" s="653"/>
      <c r="AC11" s="653"/>
      <c r="AD11" s="653"/>
      <c r="AE11" s="654"/>
    </row>
    <row r="12" spans="2:36" ht="23.25" customHeight="1" x14ac:dyDescent="0.15">
      <c r="B12" s="1301"/>
      <c r="C12" s="1302"/>
      <c r="D12" s="1302"/>
      <c r="E12" s="1302"/>
      <c r="F12" s="1332"/>
      <c r="G12" s="569" t="s">
        <v>782</v>
      </c>
      <c r="H12" s="1" t="s">
        <v>1144</v>
      </c>
      <c r="I12" s="2"/>
      <c r="J12" s="2"/>
      <c r="K12" s="2"/>
      <c r="L12" s="2"/>
      <c r="M12" s="2"/>
      <c r="N12" s="2"/>
      <c r="O12" s="2"/>
      <c r="P12" s="2"/>
      <c r="Q12" s="2"/>
      <c r="R12" s="569" t="s">
        <v>782</v>
      </c>
      <c r="S12" s="1" t="s">
        <v>1145</v>
      </c>
      <c r="T12" s="653"/>
      <c r="U12" s="653"/>
      <c r="V12" s="653"/>
      <c r="W12" s="653"/>
      <c r="X12" s="653"/>
      <c r="Y12" s="653"/>
      <c r="Z12" s="653"/>
      <c r="AA12" s="653"/>
      <c r="AB12" s="653"/>
      <c r="AC12" s="653"/>
      <c r="AD12" s="653"/>
      <c r="AE12" s="654"/>
    </row>
    <row r="13" spans="2:36" ht="23.25" customHeight="1" x14ac:dyDescent="0.15">
      <c r="B13" s="1180"/>
      <c r="C13" s="1181"/>
      <c r="D13" s="1181"/>
      <c r="E13" s="1181"/>
      <c r="F13" s="1182"/>
      <c r="G13" s="569" t="s">
        <v>782</v>
      </c>
      <c r="H13" s="1" t="s">
        <v>1146</v>
      </c>
      <c r="I13" s="653"/>
      <c r="J13" s="653"/>
      <c r="K13" s="653"/>
      <c r="L13" s="653"/>
      <c r="M13" s="2"/>
      <c r="N13" s="2"/>
      <c r="O13" s="2"/>
      <c r="P13" s="2"/>
      <c r="Q13" s="2"/>
      <c r="X13" s="653"/>
      <c r="Y13" s="653"/>
      <c r="Z13" s="653"/>
      <c r="AA13" s="653"/>
      <c r="AB13" s="653"/>
      <c r="AC13" s="653"/>
      <c r="AD13" s="653"/>
      <c r="AE13" s="654"/>
    </row>
    <row r="14" spans="2:36" ht="23.25" customHeight="1" x14ac:dyDescent="0.15">
      <c r="B14" s="1177" t="s">
        <v>663</v>
      </c>
      <c r="C14" s="1178"/>
      <c r="D14" s="1178"/>
      <c r="E14" s="1178"/>
      <c r="F14" s="1179"/>
      <c r="G14" s="625" t="s">
        <v>782</v>
      </c>
      <c r="H14" s="7" t="s">
        <v>1147</v>
      </c>
      <c r="I14" s="22"/>
      <c r="J14" s="22"/>
      <c r="K14" s="22"/>
      <c r="L14" s="22"/>
      <c r="M14" s="22"/>
      <c r="N14" s="22"/>
      <c r="O14" s="22"/>
      <c r="P14" s="22"/>
      <c r="Q14" s="22"/>
      <c r="R14" s="22"/>
      <c r="S14" s="626" t="s">
        <v>782</v>
      </c>
      <c r="T14" s="7" t="s">
        <v>1148</v>
      </c>
      <c r="U14" s="651"/>
      <c r="V14" s="651"/>
      <c r="W14" s="651"/>
      <c r="X14" s="651"/>
      <c r="Y14" s="651"/>
      <c r="Z14" s="651"/>
      <c r="AA14" s="651"/>
      <c r="AB14" s="651"/>
      <c r="AC14" s="651"/>
      <c r="AD14" s="651"/>
      <c r="AE14" s="652"/>
    </row>
    <row r="15" spans="2:36" ht="23.25" customHeight="1" x14ac:dyDescent="0.15">
      <c r="B15" s="1180"/>
      <c r="C15" s="1181"/>
      <c r="D15" s="1181"/>
      <c r="E15" s="1181"/>
      <c r="F15" s="1182"/>
      <c r="G15" s="618" t="s">
        <v>782</v>
      </c>
      <c r="H15" s="8" t="s">
        <v>1149</v>
      </c>
      <c r="I15" s="424"/>
      <c r="J15" s="424"/>
      <c r="K15" s="424"/>
      <c r="L15" s="424"/>
      <c r="M15" s="424"/>
      <c r="N15" s="424"/>
      <c r="O15" s="424"/>
      <c r="P15" s="424"/>
      <c r="Q15" s="424"/>
      <c r="R15" s="424"/>
      <c r="S15" s="655"/>
      <c r="T15" s="655"/>
      <c r="U15" s="655"/>
      <c r="V15" s="655"/>
      <c r="W15" s="655"/>
      <c r="X15" s="655"/>
      <c r="Y15" s="655"/>
      <c r="Z15" s="655"/>
      <c r="AA15" s="655"/>
      <c r="AB15" s="655"/>
      <c r="AC15" s="655"/>
      <c r="AD15" s="655"/>
      <c r="AE15" s="656"/>
    </row>
    <row r="16" spans="2:36" s="1" customFormat="1" x14ac:dyDescent="0.15">
      <c r="AI16" s="486"/>
      <c r="AJ16" s="434"/>
    </row>
    <row r="17" spans="2:36" s="1" customFormat="1" x14ac:dyDescent="0.15">
      <c r="B17" s="1" t="s">
        <v>664</v>
      </c>
      <c r="AI17" s="486"/>
      <c r="AJ17" s="434"/>
    </row>
    <row r="18" spans="2:36" s="1" customFormat="1" x14ac:dyDescent="0.15">
      <c r="B18" s="1" t="s">
        <v>665</v>
      </c>
      <c r="AD18" s="2"/>
      <c r="AE18" s="2"/>
      <c r="AI18" s="486"/>
      <c r="AJ18" s="434"/>
    </row>
    <row r="19" spans="2:36" s="1" customFormat="1" ht="6" customHeight="1" x14ac:dyDescent="0.15">
      <c r="AI19" s="486"/>
      <c r="AJ19" s="434"/>
    </row>
    <row r="20" spans="2:36" s="1" customFormat="1" ht="6" customHeight="1" x14ac:dyDescent="0.15">
      <c r="B20" s="823" t="s">
        <v>666</v>
      </c>
      <c r="C20" s="797"/>
      <c r="D20" s="797"/>
      <c r="E20" s="797"/>
      <c r="F20" s="798"/>
      <c r="G20" s="6"/>
      <c r="H20" s="7"/>
      <c r="I20" s="7"/>
      <c r="J20" s="7"/>
      <c r="K20" s="7"/>
      <c r="L20" s="7"/>
      <c r="M20" s="7"/>
      <c r="N20" s="7"/>
      <c r="O20" s="7"/>
      <c r="P20" s="7"/>
      <c r="Q20" s="7"/>
      <c r="R20" s="7"/>
      <c r="S20" s="7"/>
      <c r="T20" s="7"/>
      <c r="U20" s="7"/>
      <c r="V20" s="7"/>
      <c r="W20" s="7"/>
      <c r="X20" s="7"/>
      <c r="Y20" s="7"/>
      <c r="Z20" s="7"/>
      <c r="AA20" s="6"/>
      <c r="AB20" s="7"/>
      <c r="AC20" s="7"/>
      <c r="AD20" s="22"/>
      <c r="AE20" s="23"/>
      <c r="AI20" s="486"/>
      <c r="AJ20" s="434"/>
    </row>
    <row r="21" spans="2:36" s="1" customFormat="1" ht="13.5" customHeight="1" x14ac:dyDescent="0.15">
      <c r="B21" s="1333"/>
      <c r="C21" s="1140"/>
      <c r="D21" s="1140"/>
      <c r="E21" s="1140"/>
      <c r="F21" s="1334"/>
      <c r="G21" s="301"/>
      <c r="H21" s="1" t="s">
        <v>667</v>
      </c>
      <c r="AA21" s="301"/>
      <c r="AB21" s="604" t="s">
        <v>897</v>
      </c>
      <c r="AC21" s="604" t="s">
        <v>898</v>
      </c>
      <c r="AD21" s="604" t="s">
        <v>899</v>
      </c>
      <c r="AE21" s="692"/>
      <c r="AI21" s="486"/>
      <c r="AJ21" s="434"/>
    </row>
    <row r="22" spans="2:36" s="1" customFormat="1" ht="15.75" customHeight="1" x14ac:dyDescent="0.15">
      <c r="B22" s="1333"/>
      <c r="C22" s="1140"/>
      <c r="D22" s="1140"/>
      <c r="E22" s="1140"/>
      <c r="F22" s="1334"/>
      <c r="G22" s="301"/>
      <c r="I22" s="93" t="s">
        <v>487</v>
      </c>
      <c r="J22" s="1336" t="s">
        <v>668</v>
      </c>
      <c r="K22" s="1331"/>
      <c r="L22" s="1331"/>
      <c r="M22" s="1331"/>
      <c r="N22" s="1331"/>
      <c r="O22" s="1331"/>
      <c r="P22" s="1331"/>
      <c r="Q22" s="1331"/>
      <c r="R22" s="1331"/>
      <c r="S22" s="1331"/>
      <c r="T22" s="1331"/>
      <c r="U22" s="1331"/>
      <c r="V22" s="792"/>
      <c r="W22" s="793"/>
      <c r="X22" s="11" t="s">
        <v>489</v>
      </c>
      <c r="AA22" s="301"/>
      <c r="AB22" s="310"/>
      <c r="AC22" s="12"/>
      <c r="AD22" s="310"/>
      <c r="AE22" s="513"/>
      <c r="AI22" s="486"/>
      <c r="AJ22" s="434"/>
    </row>
    <row r="23" spans="2:36" s="1" customFormat="1" ht="15.75" customHeight="1" x14ac:dyDescent="0.15">
      <c r="B23" s="1333"/>
      <c r="C23" s="1140"/>
      <c r="D23" s="1140"/>
      <c r="E23" s="1140"/>
      <c r="F23" s="1334"/>
      <c r="G23" s="301"/>
      <c r="I23" s="693" t="s">
        <v>490</v>
      </c>
      <c r="J23" s="694" t="s">
        <v>669</v>
      </c>
      <c r="K23" s="8"/>
      <c r="L23" s="8"/>
      <c r="M23" s="8"/>
      <c r="N23" s="8"/>
      <c r="O23" s="8"/>
      <c r="P23" s="8"/>
      <c r="Q23" s="8"/>
      <c r="R23" s="8"/>
      <c r="S23" s="8"/>
      <c r="T23" s="8"/>
      <c r="U23" s="8"/>
      <c r="V23" s="852"/>
      <c r="W23" s="853"/>
      <c r="X23" s="318" t="s">
        <v>489</v>
      </c>
      <c r="Z23" s="681"/>
      <c r="AA23" s="334"/>
      <c r="AB23" s="569" t="s">
        <v>782</v>
      </c>
      <c r="AC23" s="569" t="s">
        <v>898</v>
      </c>
      <c r="AD23" s="569" t="s">
        <v>782</v>
      </c>
      <c r="AE23" s="513"/>
      <c r="AI23" s="486"/>
      <c r="AJ23" s="434"/>
    </row>
    <row r="24" spans="2:36" s="1" customFormat="1" x14ac:dyDescent="0.15">
      <c r="B24" s="1333"/>
      <c r="C24" s="1140"/>
      <c r="D24" s="1140"/>
      <c r="E24" s="1140"/>
      <c r="F24" s="1334"/>
      <c r="G24" s="301"/>
      <c r="H24" s="1" t="s">
        <v>670</v>
      </c>
      <c r="AA24" s="301"/>
      <c r="AD24" s="2"/>
      <c r="AE24" s="513"/>
      <c r="AI24" s="486"/>
      <c r="AJ24" s="434"/>
    </row>
    <row r="25" spans="2:36" s="1" customFormat="1" x14ac:dyDescent="0.15">
      <c r="B25" s="1333"/>
      <c r="C25" s="1140"/>
      <c r="D25" s="1140"/>
      <c r="E25" s="1140"/>
      <c r="F25" s="1334"/>
      <c r="G25" s="301"/>
      <c r="H25" s="1" t="s">
        <v>671</v>
      </c>
      <c r="U25" s="681"/>
      <c r="V25" s="681"/>
      <c r="AA25" s="301"/>
      <c r="AD25" s="2"/>
      <c r="AE25" s="513"/>
      <c r="AI25" s="486"/>
      <c r="AJ25" s="434"/>
    </row>
    <row r="26" spans="2:36" s="1" customFormat="1" ht="29.25" customHeight="1" x14ac:dyDescent="0.15">
      <c r="B26" s="1333"/>
      <c r="C26" s="1140"/>
      <c r="D26" s="1140"/>
      <c r="E26" s="1140"/>
      <c r="F26" s="1334"/>
      <c r="G26" s="301"/>
      <c r="I26" s="93" t="s">
        <v>494</v>
      </c>
      <c r="J26" s="1331" t="s">
        <v>672</v>
      </c>
      <c r="K26" s="1331"/>
      <c r="L26" s="1331"/>
      <c r="M26" s="1331"/>
      <c r="N26" s="1331"/>
      <c r="O26" s="1331"/>
      <c r="P26" s="1331"/>
      <c r="Q26" s="1331"/>
      <c r="R26" s="1331"/>
      <c r="S26" s="1331"/>
      <c r="T26" s="1331"/>
      <c r="U26" s="1331"/>
      <c r="V26" s="792"/>
      <c r="W26" s="793"/>
      <c r="X26" s="11" t="s">
        <v>489</v>
      </c>
      <c r="Z26" s="681"/>
      <c r="AA26" s="334"/>
      <c r="AB26" s="569" t="s">
        <v>782</v>
      </c>
      <c r="AC26" s="569" t="s">
        <v>898</v>
      </c>
      <c r="AD26" s="569" t="s">
        <v>782</v>
      </c>
      <c r="AE26" s="513"/>
      <c r="AI26" s="486"/>
      <c r="AJ26" s="434"/>
    </row>
    <row r="27" spans="2:36" s="1" customFormat="1" ht="6" customHeight="1" x14ac:dyDescent="0.15">
      <c r="B27" s="1307"/>
      <c r="C27" s="1308"/>
      <c r="D27" s="1308"/>
      <c r="E27" s="1308"/>
      <c r="F27" s="1335"/>
      <c r="G27" s="315"/>
      <c r="H27" s="8"/>
      <c r="I27" s="8"/>
      <c r="J27" s="8"/>
      <c r="K27" s="8"/>
      <c r="L27" s="8"/>
      <c r="M27" s="8"/>
      <c r="N27" s="8"/>
      <c r="O27" s="8"/>
      <c r="P27" s="8"/>
      <c r="Q27" s="8"/>
      <c r="R27" s="8"/>
      <c r="S27" s="8"/>
      <c r="T27" s="8"/>
      <c r="U27" s="696"/>
      <c r="V27" s="696"/>
      <c r="W27" s="8"/>
      <c r="X27" s="8"/>
      <c r="Y27" s="8"/>
      <c r="Z27" s="8"/>
      <c r="AA27" s="315"/>
      <c r="AB27" s="8"/>
      <c r="AC27" s="8"/>
      <c r="AD27" s="424"/>
      <c r="AE27" s="627"/>
      <c r="AI27" s="486"/>
      <c r="AJ27" s="434"/>
    </row>
    <row r="28" spans="2:36" s="1" customFormat="1" ht="6" customHeight="1" x14ac:dyDescent="0.15">
      <c r="B28" s="519"/>
      <c r="C28" s="520"/>
      <c r="D28" s="520"/>
      <c r="E28" s="520"/>
      <c r="F28" s="521"/>
      <c r="G28" s="6"/>
      <c r="H28" s="7"/>
      <c r="I28" s="7"/>
      <c r="J28" s="7"/>
      <c r="K28" s="7"/>
      <c r="L28" s="7"/>
      <c r="M28" s="7"/>
      <c r="N28" s="7"/>
      <c r="O28" s="7"/>
      <c r="P28" s="7"/>
      <c r="Q28" s="7"/>
      <c r="R28" s="7"/>
      <c r="S28" s="7"/>
      <c r="T28" s="7"/>
      <c r="U28" s="697"/>
      <c r="V28" s="697"/>
      <c r="W28" s="7"/>
      <c r="X28" s="7"/>
      <c r="Y28" s="7"/>
      <c r="Z28" s="7"/>
      <c r="AA28" s="7"/>
      <c r="AB28" s="7"/>
      <c r="AC28" s="7"/>
      <c r="AD28" s="22"/>
      <c r="AE28" s="23"/>
      <c r="AI28" s="486"/>
      <c r="AJ28" s="434"/>
    </row>
    <row r="29" spans="2:36" s="1" customFormat="1" x14ac:dyDescent="0.15">
      <c r="B29" s="1333" t="s">
        <v>673</v>
      </c>
      <c r="C29" s="1140"/>
      <c r="D29" s="1140"/>
      <c r="E29" s="1140"/>
      <c r="F29" s="1334"/>
      <c r="G29" s="698" t="s">
        <v>1150</v>
      </c>
      <c r="I29" s="699"/>
      <c r="J29" s="699"/>
      <c r="K29" s="699"/>
      <c r="L29" s="699"/>
      <c r="M29" s="699"/>
      <c r="N29" s="699"/>
      <c r="O29" s="699"/>
      <c r="P29" s="699"/>
      <c r="Q29" s="699"/>
      <c r="R29" s="699"/>
      <c r="S29" s="699"/>
      <c r="T29" s="699"/>
      <c r="U29" s="699"/>
      <c r="V29" s="699"/>
      <c r="W29" s="699"/>
      <c r="X29" s="699"/>
      <c r="Y29" s="699"/>
      <c r="Z29" s="699"/>
      <c r="AA29" s="699"/>
      <c r="AB29" s="699"/>
      <c r="AC29" s="699"/>
      <c r="AD29" s="2"/>
      <c r="AE29" s="513"/>
      <c r="AI29" s="486"/>
      <c r="AJ29" s="434"/>
    </row>
    <row r="30" spans="2:36" s="1" customFormat="1" ht="54" customHeight="1" x14ac:dyDescent="0.15">
      <c r="B30" s="1333"/>
      <c r="C30" s="1140"/>
      <c r="D30" s="1140"/>
      <c r="E30" s="1140"/>
      <c r="F30" s="1334"/>
      <c r="G30" s="1337"/>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1339"/>
      <c r="AI30" s="486"/>
      <c r="AJ30" s="434"/>
    </row>
    <row r="31" spans="2:36" s="1" customFormat="1" ht="6" customHeight="1" x14ac:dyDescent="0.15">
      <c r="B31" s="665"/>
      <c r="C31" s="666"/>
      <c r="D31" s="666"/>
      <c r="E31" s="666"/>
      <c r="F31" s="695"/>
      <c r="G31" s="315"/>
      <c r="H31" s="8"/>
      <c r="I31" s="8"/>
      <c r="J31" s="8"/>
      <c r="K31" s="8"/>
      <c r="L31" s="8"/>
      <c r="M31" s="8"/>
      <c r="N31" s="8"/>
      <c r="O31" s="8"/>
      <c r="P31" s="8"/>
      <c r="Q31" s="8"/>
      <c r="R31" s="8"/>
      <c r="S31" s="8"/>
      <c r="T31" s="8"/>
      <c r="U31" s="696"/>
      <c r="V31" s="696"/>
      <c r="W31" s="8"/>
      <c r="X31" s="8"/>
      <c r="Y31" s="8"/>
      <c r="Z31" s="8"/>
      <c r="AA31" s="8"/>
      <c r="AB31" s="8"/>
      <c r="AC31" s="8"/>
      <c r="AD31" s="424"/>
      <c r="AE31" s="627"/>
      <c r="AI31" s="486"/>
      <c r="AJ31" s="434"/>
    </row>
    <row r="32" spans="2:36" s="1" customFormat="1" ht="9.75" customHeight="1" x14ac:dyDescent="0.15">
      <c r="B32" s="308"/>
      <c r="C32" s="308"/>
      <c r="D32" s="308"/>
      <c r="E32" s="308"/>
      <c r="F32" s="308"/>
      <c r="U32" s="681"/>
      <c r="V32" s="681"/>
      <c r="AI32" s="486"/>
      <c r="AJ32" s="434"/>
    </row>
    <row r="33" spans="2:36" s="1" customFormat="1" x14ac:dyDescent="0.15">
      <c r="B33" s="1" t="s">
        <v>674</v>
      </c>
      <c r="C33" s="308"/>
      <c r="D33" s="308"/>
      <c r="E33" s="308"/>
      <c r="F33" s="308"/>
      <c r="U33" s="681"/>
      <c r="V33" s="681"/>
      <c r="AI33" s="486"/>
      <c r="AJ33" s="434"/>
    </row>
    <row r="34" spans="2:36" s="1" customFormat="1" ht="6.75" customHeight="1" x14ac:dyDescent="0.15">
      <c r="B34" s="308"/>
      <c r="C34" s="308"/>
      <c r="D34" s="308"/>
      <c r="E34" s="308"/>
      <c r="F34" s="308"/>
      <c r="U34" s="681"/>
      <c r="V34" s="681"/>
      <c r="AI34" s="486"/>
      <c r="AJ34" s="477"/>
    </row>
    <row r="35" spans="2:36" s="1" customFormat="1" ht="4.5" customHeight="1" x14ac:dyDescent="0.15">
      <c r="B35" s="823" t="s">
        <v>666</v>
      </c>
      <c r="C35" s="797"/>
      <c r="D35" s="797"/>
      <c r="E35" s="797"/>
      <c r="F35" s="798"/>
      <c r="G35" s="7"/>
      <c r="H35" s="7"/>
      <c r="I35" s="7"/>
      <c r="J35" s="7"/>
      <c r="K35" s="7"/>
      <c r="L35" s="7"/>
      <c r="M35" s="7"/>
      <c r="N35" s="7"/>
      <c r="O35" s="7"/>
      <c r="P35" s="7"/>
      <c r="Q35" s="7"/>
      <c r="R35" s="7"/>
      <c r="S35" s="7"/>
      <c r="T35" s="7"/>
      <c r="U35" s="7"/>
      <c r="V35" s="7"/>
      <c r="W35" s="7"/>
      <c r="X35" s="7"/>
      <c r="Y35" s="7"/>
      <c r="Z35" s="7"/>
      <c r="AA35" s="6"/>
      <c r="AB35" s="7"/>
      <c r="AC35" s="7"/>
      <c r="AD35" s="22"/>
      <c r="AE35" s="23"/>
      <c r="AI35" s="486"/>
      <c r="AJ35" s="477"/>
    </row>
    <row r="36" spans="2:36" s="1" customFormat="1" ht="13.5" customHeight="1" x14ac:dyDescent="0.15">
      <c r="B36" s="1333"/>
      <c r="C36" s="1140"/>
      <c r="D36" s="1140"/>
      <c r="E36" s="1140"/>
      <c r="F36" s="1334"/>
      <c r="H36" s="1" t="s">
        <v>675</v>
      </c>
      <c r="AA36" s="301"/>
      <c r="AB36" s="604" t="s">
        <v>897</v>
      </c>
      <c r="AC36" s="604" t="s">
        <v>898</v>
      </c>
      <c r="AD36" s="604" t="s">
        <v>899</v>
      </c>
      <c r="AE36" s="692"/>
      <c r="AI36" s="486"/>
      <c r="AJ36" s="477"/>
    </row>
    <row r="37" spans="2:36" s="1" customFormat="1" ht="15.75" customHeight="1" x14ac:dyDescent="0.15">
      <c r="B37" s="1333"/>
      <c r="C37" s="1140"/>
      <c r="D37" s="1140"/>
      <c r="E37" s="1140"/>
      <c r="F37" s="1334"/>
      <c r="I37" s="700" t="s">
        <v>487</v>
      </c>
      <c r="J37" s="1336" t="s">
        <v>668</v>
      </c>
      <c r="K37" s="1331"/>
      <c r="L37" s="1331"/>
      <c r="M37" s="1331"/>
      <c r="N37" s="1331"/>
      <c r="O37" s="1331"/>
      <c r="P37" s="1331"/>
      <c r="Q37" s="1331"/>
      <c r="R37" s="1331"/>
      <c r="S37" s="1331"/>
      <c r="T37" s="1331"/>
      <c r="U37" s="1331"/>
      <c r="V37" s="792"/>
      <c r="W37" s="793"/>
      <c r="X37" s="11" t="s">
        <v>489</v>
      </c>
      <c r="AA37" s="301"/>
      <c r="AB37" s="310"/>
      <c r="AC37" s="12"/>
      <c r="AD37" s="310"/>
      <c r="AE37" s="513"/>
      <c r="AI37" s="486"/>
      <c r="AJ37" s="477"/>
    </row>
    <row r="38" spans="2:36" s="1" customFormat="1" ht="15.75" customHeight="1" x14ac:dyDescent="0.15">
      <c r="B38" s="1307"/>
      <c r="C38" s="1308"/>
      <c r="D38" s="1308"/>
      <c r="E38" s="1308"/>
      <c r="F38" s="1335"/>
      <c r="I38" s="93" t="s">
        <v>490</v>
      </c>
      <c r="J38" s="694" t="s">
        <v>669</v>
      </c>
      <c r="K38" s="8"/>
      <c r="L38" s="8"/>
      <c r="M38" s="8"/>
      <c r="N38" s="8"/>
      <c r="O38" s="8"/>
      <c r="P38" s="8"/>
      <c r="Q38" s="8"/>
      <c r="R38" s="8"/>
      <c r="S38" s="8"/>
      <c r="T38" s="8"/>
      <c r="U38" s="8"/>
      <c r="V38" s="852"/>
      <c r="W38" s="853"/>
      <c r="X38" s="8" t="s">
        <v>489</v>
      </c>
      <c r="Y38" s="301"/>
      <c r="Z38" s="681"/>
      <c r="AA38" s="334"/>
      <c r="AB38" s="569" t="s">
        <v>782</v>
      </c>
      <c r="AC38" s="569" t="s">
        <v>898</v>
      </c>
      <c r="AD38" s="569" t="s">
        <v>782</v>
      </c>
      <c r="AE38" s="513"/>
      <c r="AI38" s="486"/>
      <c r="AJ38" s="477"/>
    </row>
    <row r="39" spans="2:36" s="1" customFormat="1" ht="6" customHeight="1" x14ac:dyDescent="0.15">
      <c r="B39" s="1307"/>
      <c r="C39" s="790"/>
      <c r="D39" s="1308"/>
      <c r="E39" s="1308"/>
      <c r="F39" s="1335"/>
      <c r="G39" s="8"/>
      <c r="H39" s="8"/>
      <c r="I39" s="8"/>
      <c r="J39" s="8"/>
      <c r="K39" s="8"/>
      <c r="L39" s="8"/>
      <c r="M39" s="8"/>
      <c r="N39" s="8"/>
      <c r="O39" s="8"/>
      <c r="P39" s="8"/>
      <c r="Q39" s="8"/>
      <c r="R39" s="8"/>
      <c r="S39" s="8"/>
      <c r="T39" s="8"/>
      <c r="U39" s="696"/>
      <c r="V39" s="701"/>
      <c r="W39" s="101"/>
      <c r="X39" s="8"/>
      <c r="Y39" s="8"/>
      <c r="Z39" s="8"/>
      <c r="AA39" s="315"/>
      <c r="AB39" s="8"/>
      <c r="AC39" s="8"/>
      <c r="AD39" s="424"/>
      <c r="AE39" s="627"/>
      <c r="AI39" s="486"/>
      <c r="AJ39" s="477"/>
    </row>
    <row r="40" spans="2:36" s="1" customFormat="1" ht="9.75" customHeight="1" x14ac:dyDescent="0.15">
      <c r="B40" s="308"/>
      <c r="C40" s="308"/>
      <c r="D40" s="308"/>
      <c r="E40" s="308"/>
      <c r="F40" s="308"/>
      <c r="U40" s="681"/>
      <c r="V40" s="702"/>
      <c r="W40" s="12"/>
      <c r="AI40" s="486"/>
      <c r="AJ40" s="477"/>
    </row>
    <row r="41" spans="2:36" s="1" customFormat="1" ht="13.5" customHeight="1" x14ac:dyDescent="0.15">
      <c r="B41" s="1" t="s">
        <v>676</v>
      </c>
      <c r="C41" s="308"/>
      <c r="D41" s="308"/>
      <c r="E41" s="308"/>
      <c r="F41" s="308"/>
      <c r="U41" s="681"/>
      <c r="V41" s="702"/>
      <c r="W41" s="12"/>
      <c r="AI41" s="486"/>
      <c r="AJ41" s="477"/>
    </row>
    <row r="42" spans="2:36" s="1" customFormat="1" x14ac:dyDescent="0.15">
      <c r="B42" s="639" t="s">
        <v>677</v>
      </c>
      <c r="C42" s="308"/>
      <c r="D42" s="308"/>
      <c r="E42" s="308"/>
      <c r="F42" s="308"/>
      <c r="U42" s="681"/>
      <c r="V42" s="702"/>
      <c r="W42" s="12"/>
      <c r="AI42" s="486"/>
      <c r="AJ42" s="477"/>
    </row>
    <row r="43" spans="2:36" s="1" customFormat="1" ht="4.5" customHeight="1" x14ac:dyDescent="0.15">
      <c r="B43" s="823" t="s">
        <v>666</v>
      </c>
      <c r="C43" s="797"/>
      <c r="D43" s="797"/>
      <c r="E43" s="797"/>
      <c r="F43" s="798"/>
      <c r="G43" s="6"/>
      <c r="H43" s="7"/>
      <c r="I43" s="7"/>
      <c r="J43" s="7"/>
      <c r="K43" s="7"/>
      <c r="L43" s="7"/>
      <c r="M43" s="7"/>
      <c r="N43" s="7"/>
      <c r="O43" s="7"/>
      <c r="P43" s="7"/>
      <c r="Q43" s="7"/>
      <c r="R43" s="7"/>
      <c r="S43" s="7"/>
      <c r="T43" s="7"/>
      <c r="U43" s="7"/>
      <c r="V43" s="100"/>
      <c r="W43" s="100"/>
      <c r="X43" s="7"/>
      <c r="Y43" s="7"/>
      <c r="Z43" s="7"/>
      <c r="AA43" s="6"/>
      <c r="AB43" s="7"/>
      <c r="AC43" s="7"/>
      <c r="AD43" s="22"/>
      <c r="AE43" s="23"/>
      <c r="AI43" s="486"/>
      <c r="AJ43" s="477"/>
    </row>
    <row r="44" spans="2:36" s="1" customFormat="1" ht="13.5" customHeight="1" x14ac:dyDescent="0.15">
      <c r="B44" s="1333"/>
      <c r="C44" s="1140"/>
      <c r="D44" s="1140"/>
      <c r="E44" s="1140"/>
      <c r="F44" s="1334"/>
      <c r="G44" s="301"/>
      <c r="H44" s="1" t="s">
        <v>678</v>
      </c>
      <c r="V44" s="12"/>
      <c r="W44" s="12"/>
      <c r="AA44" s="301"/>
      <c r="AB44" s="604" t="s">
        <v>897</v>
      </c>
      <c r="AC44" s="604" t="s">
        <v>898</v>
      </c>
      <c r="AD44" s="604" t="s">
        <v>899</v>
      </c>
      <c r="AE44" s="692"/>
      <c r="AI44" s="486"/>
      <c r="AJ44" s="477"/>
    </row>
    <row r="45" spans="2:36" s="1" customFormat="1" ht="15.75" customHeight="1" x14ac:dyDescent="0.15">
      <c r="B45" s="1333"/>
      <c r="C45" s="1140"/>
      <c r="D45" s="1140"/>
      <c r="E45" s="1140"/>
      <c r="F45" s="1334"/>
      <c r="G45" s="301"/>
      <c r="I45" s="93" t="s">
        <v>487</v>
      </c>
      <c r="J45" s="1336" t="s">
        <v>668</v>
      </c>
      <c r="K45" s="1331"/>
      <c r="L45" s="1331"/>
      <c r="M45" s="1331"/>
      <c r="N45" s="1331"/>
      <c r="O45" s="1331"/>
      <c r="P45" s="1331"/>
      <c r="Q45" s="1331"/>
      <c r="R45" s="1331"/>
      <c r="S45" s="1331"/>
      <c r="T45" s="1331"/>
      <c r="U45" s="1331"/>
      <c r="V45" s="792"/>
      <c r="W45" s="793"/>
      <c r="X45" s="11" t="s">
        <v>489</v>
      </c>
      <c r="AA45" s="301"/>
      <c r="AB45" s="310"/>
      <c r="AC45" s="12"/>
      <c r="AD45" s="310"/>
      <c r="AE45" s="513"/>
      <c r="AI45" s="486"/>
      <c r="AJ45" s="434"/>
    </row>
    <row r="46" spans="2:36" s="1" customFormat="1" ht="15.75" customHeight="1" x14ac:dyDescent="0.15">
      <c r="B46" s="1333"/>
      <c r="C46" s="1140"/>
      <c r="D46" s="1140"/>
      <c r="E46" s="1140"/>
      <c r="F46" s="1334"/>
      <c r="G46" s="301"/>
      <c r="I46" s="693" t="s">
        <v>490</v>
      </c>
      <c r="J46" s="694" t="s">
        <v>669</v>
      </c>
      <c r="K46" s="8"/>
      <c r="L46" s="8"/>
      <c r="M46" s="8"/>
      <c r="N46" s="8"/>
      <c r="O46" s="8"/>
      <c r="P46" s="8"/>
      <c r="Q46" s="8"/>
      <c r="R46" s="8"/>
      <c r="S46" s="8"/>
      <c r="T46" s="8"/>
      <c r="U46" s="8"/>
      <c r="V46" s="852"/>
      <c r="W46" s="853"/>
      <c r="X46" s="318" t="s">
        <v>489</v>
      </c>
      <c r="Z46" s="681"/>
      <c r="AA46" s="334"/>
      <c r="AB46" s="569" t="s">
        <v>782</v>
      </c>
      <c r="AC46" s="569" t="s">
        <v>898</v>
      </c>
      <c r="AD46" s="569" t="s">
        <v>782</v>
      </c>
      <c r="AE46" s="513"/>
      <c r="AI46" s="486"/>
      <c r="AJ46" s="434"/>
    </row>
    <row r="47" spans="2:36" s="1" customFormat="1" ht="6" customHeight="1" x14ac:dyDescent="0.15">
      <c r="B47" s="1307"/>
      <c r="C47" s="1308"/>
      <c r="D47" s="1308"/>
      <c r="E47" s="1308"/>
      <c r="F47" s="1335"/>
      <c r="G47" s="315"/>
      <c r="H47" s="8"/>
      <c r="I47" s="8"/>
      <c r="J47" s="8"/>
      <c r="K47" s="8"/>
      <c r="L47" s="8"/>
      <c r="M47" s="8"/>
      <c r="N47" s="8"/>
      <c r="O47" s="8"/>
      <c r="P47" s="8"/>
      <c r="Q47" s="8"/>
      <c r="R47" s="8"/>
      <c r="S47" s="8"/>
      <c r="T47" s="8"/>
      <c r="U47" s="696"/>
      <c r="V47" s="701"/>
      <c r="W47" s="101"/>
      <c r="X47" s="8"/>
      <c r="Y47" s="8"/>
      <c r="Z47" s="8"/>
      <c r="AA47" s="315"/>
      <c r="AB47" s="8"/>
      <c r="AC47" s="8"/>
      <c r="AD47" s="424"/>
      <c r="AE47" s="627"/>
      <c r="AI47" s="486"/>
      <c r="AJ47" s="434"/>
    </row>
    <row r="48" spans="2:36" s="1" customFormat="1" ht="4.5" customHeight="1" x14ac:dyDescent="0.15">
      <c r="B48" s="823" t="s">
        <v>679</v>
      </c>
      <c r="C48" s="797"/>
      <c r="D48" s="797"/>
      <c r="E48" s="797"/>
      <c r="F48" s="798"/>
      <c r="G48" s="6"/>
      <c r="H48" s="7"/>
      <c r="I48" s="7"/>
      <c r="J48" s="7"/>
      <c r="K48" s="7"/>
      <c r="L48" s="7"/>
      <c r="M48" s="7"/>
      <c r="N48" s="7"/>
      <c r="O48" s="7"/>
      <c r="P48" s="7"/>
      <c r="Q48" s="7"/>
      <c r="R48" s="7"/>
      <c r="S48" s="7"/>
      <c r="T48" s="7"/>
      <c r="U48" s="7"/>
      <c r="V48" s="100"/>
      <c r="W48" s="100"/>
      <c r="X48" s="7"/>
      <c r="Y48" s="7"/>
      <c r="Z48" s="7"/>
      <c r="AA48" s="6"/>
      <c r="AB48" s="7"/>
      <c r="AC48" s="7"/>
      <c r="AD48" s="22"/>
      <c r="AE48" s="23"/>
      <c r="AI48" s="486"/>
      <c r="AJ48" s="434"/>
    </row>
    <row r="49" spans="2:36" s="1" customFormat="1" ht="13.5" customHeight="1" x14ac:dyDescent="0.15">
      <c r="B49" s="1333"/>
      <c r="C49" s="1140"/>
      <c r="D49" s="1140"/>
      <c r="E49" s="1140"/>
      <c r="F49" s="1334"/>
      <c r="G49" s="301"/>
      <c r="H49" s="1" t="s">
        <v>680</v>
      </c>
      <c r="V49" s="12"/>
      <c r="W49" s="12"/>
      <c r="AA49" s="301"/>
      <c r="AB49" s="604" t="s">
        <v>897</v>
      </c>
      <c r="AC49" s="604" t="s">
        <v>898</v>
      </c>
      <c r="AD49" s="604" t="s">
        <v>899</v>
      </c>
      <c r="AE49" s="692"/>
      <c r="AI49" s="486"/>
      <c r="AJ49" s="434"/>
    </row>
    <row r="50" spans="2:36" s="1" customFormat="1" x14ac:dyDescent="0.15">
      <c r="B50" s="1333"/>
      <c r="C50" s="1140"/>
      <c r="D50" s="1140"/>
      <c r="E50" s="1140"/>
      <c r="F50" s="1334"/>
      <c r="G50" s="301"/>
      <c r="I50" s="93" t="s">
        <v>487</v>
      </c>
      <c r="J50" s="1343" t="s">
        <v>681</v>
      </c>
      <c r="K50" s="1344"/>
      <c r="L50" s="1344"/>
      <c r="M50" s="1344"/>
      <c r="N50" s="1344"/>
      <c r="O50" s="1344"/>
      <c r="P50" s="1344"/>
      <c r="Q50" s="1344"/>
      <c r="R50" s="1344"/>
      <c r="S50" s="1344"/>
      <c r="T50" s="1344"/>
      <c r="U50" s="1344"/>
      <c r="V50" s="1157"/>
      <c r="W50" s="792"/>
      <c r="X50" s="11" t="s">
        <v>489</v>
      </c>
      <c r="AA50" s="301"/>
      <c r="AB50" s="310"/>
      <c r="AC50" s="12"/>
      <c r="AD50" s="310"/>
      <c r="AE50" s="513"/>
      <c r="AI50" s="486"/>
      <c r="AJ50" s="434"/>
    </row>
    <row r="51" spans="2:36" s="1" customFormat="1" ht="14.25" customHeight="1" x14ac:dyDescent="0.15">
      <c r="B51" s="1333"/>
      <c r="C51" s="1140"/>
      <c r="D51" s="1140"/>
      <c r="E51" s="1140"/>
      <c r="F51" s="1334"/>
      <c r="G51" s="301"/>
      <c r="I51" s="693" t="s">
        <v>490</v>
      </c>
      <c r="J51" s="1336" t="s">
        <v>682</v>
      </c>
      <c r="K51" s="1331"/>
      <c r="L51" s="1331"/>
      <c r="M51" s="1331"/>
      <c r="N51" s="1331"/>
      <c r="O51" s="1331"/>
      <c r="P51" s="1331"/>
      <c r="Q51" s="1331"/>
      <c r="R51" s="1331"/>
      <c r="S51" s="1331"/>
      <c r="T51" s="1331"/>
      <c r="U51" s="1331"/>
      <c r="V51" s="1157"/>
      <c r="W51" s="792"/>
      <c r="X51" s="318" t="s">
        <v>489</v>
      </c>
      <c r="Z51" s="681"/>
      <c r="AA51" s="334"/>
      <c r="AB51" s="569" t="s">
        <v>782</v>
      </c>
      <c r="AC51" s="569" t="s">
        <v>898</v>
      </c>
      <c r="AD51" s="569" t="s">
        <v>782</v>
      </c>
      <c r="AE51" s="513"/>
      <c r="AI51" s="486"/>
      <c r="AJ51" s="434"/>
    </row>
    <row r="52" spans="2:36" s="1" customFormat="1" ht="6" customHeight="1" x14ac:dyDescent="0.15">
      <c r="B52" s="1307"/>
      <c r="C52" s="1308"/>
      <c r="D52" s="1308"/>
      <c r="E52" s="1308"/>
      <c r="F52" s="1335"/>
      <c r="G52" s="315"/>
      <c r="H52" s="8"/>
      <c r="I52" s="8"/>
      <c r="J52" s="8"/>
      <c r="K52" s="8"/>
      <c r="L52" s="8"/>
      <c r="M52" s="8"/>
      <c r="N52" s="8"/>
      <c r="O52" s="8"/>
      <c r="P52" s="8"/>
      <c r="Q52" s="8"/>
      <c r="R52" s="8"/>
      <c r="S52" s="8"/>
      <c r="T52" s="8"/>
      <c r="U52" s="696"/>
      <c r="V52" s="701"/>
      <c r="W52" s="101"/>
      <c r="X52" s="8"/>
      <c r="Y52" s="8"/>
      <c r="Z52" s="8"/>
      <c r="AA52" s="315"/>
      <c r="AB52" s="8"/>
      <c r="AC52" s="8"/>
      <c r="AD52" s="424"/>
      <c r="AE52" s="627"/>
      <c r="AI52" s="486"/>
      <c r="AJ52" s="434"/>
    </row>
    <row r="53" spans="2:36" s="1" customFormat="1" ht="4.5" customHeight="1" x14ac:dyDescent="0.15">
      <c r="B53" s="823" t="s">
        <v>683</v>
      </c>
      <c r="C53" s="797"/>
      <c r="D53" s="797"/>
      <c r="E53" s="797"/>
      <c r="F53" s="798"/>
      <c r="G53" s="6"/>
      <c r="H53" s="7"/>
      <c r="I53" s="7"/>
      <c r="J53" s="7"/>
      <c r="K53" s="7"/>
      <c r="L53" s="7"/>
      <c r="M53" s="7"/>
      <c r="N53" s="7"/>
      <c r="O53" s="7"/>
      <c r="P53" s="7"/>
      <c r="Q53" s="7"/>
      <c r="R53" s="7"/>
      <c r="S53" s="7"/>
      <c r="T53" s="7"/>
      <c r="U53" s="7"/>
      <c r="V53" s="100"/>
      <c r="W53" s="100"/>
      <c r="X53" s="7"/>
      <c r="Y53" s="7"/>
      <c r="Z53" s="7"/>
      <c r="AA53" s="6"/>
      <c r="AB53" s="7"/>
      <c r="AC53" s="7"/>
      <c r="AD53" s="22"/>
      <c r="AE53" s="23"/>
      <c r="AI53" s="486"/>
      <c r="AJ53" s="434"/>
    </row>
    <row r="54" spans="2:36" s="1" customFormat="1" ht="13.5" customHeight="1" x14ac:dyDescent="0.15">
      <c r="B54" s="1333"/>
      <c r="C54" s="1140"/>
      <c r="D54" s="1140"/>
      <c r="E54" s="1140"/>
      <c r="F54" s="1334"/>
      <c r="G54" s="301"/>
      <c r="H54" s="1" t="s">
        <v>684</v>
      </c>
      <c r="V54" s="12"/>
      <c r="W54" s="12"/>
      <c r="AA54" s="301"/>
      <c r="AB54" s="604" t="s">
        <v>897</v>
      </c>
      <c r="AC54" s="604" t="s">
        <v>898</v>
      </c>
      <c r="AD54" s="604" t="s">
        <v>899</v>
      </c>
      <c r="AE54" s="692"/>
      <c r="AI54" s="486"/>
      <c r="AJ54" s="434"/>
    </row>
    <row r="55" spans="2:36" s="1" customFormat="1" ht="30" customHeight="1" x14ac:dyDescent="0.15">
      <c r="B55" s="1333"/>
      <c r="C55" s="1140"/>
      <c r="D55" s="1140"/>
      <c r="E55" s="1140"/>
      <c r="F55" s="1334"/>
      <c r="G55" s="301"/>
      <c r="I55" s="93" t="s">
        <v>487</v>
      </c>
      <c r="J55" s="1343" t="s">
        <v>685</v>
      </c>
      <c r="K55" s="1344"/>
      <c r="L55" s="1344"/>
      <c r="M55" s="1344"/>
      <c r="N55" s="1344"/>
      <c r="O55" s="1344"/>
      <c r="P55" s="1344"/>
      <c r="Q55" s="1344"/>
      <c r="R55" s="1344"/>
      <c r="S55" s="1344"/>
      <c r="T55" s="1344"/>
      <c r="U55" s="1344"/>
      <c r="V55" s="1157"/>
      <c r="W55" s="792"/>
      <c r="X55" s="11" t="s">
        <v>489</v>
      </c>
      <c r="AA55" s="301"/>
      <c r="AD55" s="2"/>
      <c r="AE55" s="513"/>
      <c r="AI55" s="486"/>
      <c r="AJ55" s="434"/>
    </row>
    <row r="56" spans="2:36" s="1" customFormat="1" ht="33" customHeight="1" x14ac:dyDescent="0.15">
      <c r="B56" s="1333"/>
      <c r="C56" s="1140"/>
      <c r="D56" s="1140"/>
      <c r="E56" s="1140"/>
      <c r="F56" s="1334"/>
      <c r="G56" s="301"/>
      <c r="I56" s="693" t="s">
        <v>490</v>
      </c>
      <c r="J56" s="1336" t="s">
        <v>686</v>
      </c>
      <c r="K56" s="1331"/>
      <c r="L56" s="1331"/>
      <c r="M56" s="1331"/>
      <c r="N56" s="1331"/>
      <c r="O56" s="1331"/>
      <c r="P56" s="1331"/>
      <c r="Q56" s="1331"/>
      <c r="R56" s="1331"/>
      <c r="S56" s="1331"/>
      <c r="T56" s="1331"/>
      <c r="U56" s="1331"/>
      <c r="V56" s="1157"/>
      <c r="W56" s="792"/>
      <c r="X56" s="318" t="s">
        <v>489</v>
      </c>
      <c r="Z56" s="681"/>
      <c r="AA56" s="334"/>
      <c r="AB56" s="569" t="s">
        <v>782</v>
      </c>
      <c r="AC56" s="569" t="s">
        <v>898</v>
      </c>
      <c r="AD56" s="569" t="s">
        <v>782</v>
      </c>
      <c r="AE56" s="513"/>
      <c r="AI56" s="486"/>
      <c r="AJ56" s="434"/>
    </row>
    <row r="57" spans="2:36" s="1" customFormat="1" ht="6" customHeight="1" x14ac:dyDescent="0.15">
      <c r="B57" s="1307"/>
      <c r="C57" s="1308"/>
      <c r="D57" s="1308"/>
      <c r="E57" s="1308"/>
      <c r="F57" s="1335"/>
      <c r="G57" s="315"/>
      <c r="H57" s="8"/>
      <c r="I57" s="8"/>
      <c r="J57" s="8"/>
      <c r="K57" s="8"/>
      <c r="L57" s="8"/>
      <c r="M57" s="8"/>
      <c r="N57" s="8"/>
      <c r="O57" s="8"/>
      <c r="P57" s="8"/>
      <c r="Q57" s="8"/>
      <c r="R57" s="8"/>
      <c r="S57" s="8"/>
      <c r="T57" s="8"/>
      <c r="U57" s="696"/>
      <c r="V57" s="696"/>
      <c r="W57" s="8"/>
      <c r="X57" s="8"/>
      <c r="Y57" s="8"/>
      <c r="Z57" s="8"/>
      <c r="AA57" s="315"/>
      <c r="AB57" s="8"/>
      <c r="AC57" s="8"/>
      <c r="AD57" s="424"/>
      <c r="AE57" s="627"/>
      <c r="AI57" s="486"/>
      <c r="AJ57" s="434"/>
    </row>
    <row r="58" spans="2:36" s="1" customFormat="1" ht="6" customHeight="1" x14ac:dyDescent="0.15">
      <c r="B58" s="308"/>
      <c r="C58" s="308"/>
      <c r="D58" s="308"/>
      <c r="E58" s="308"/>
      <c r="F58" s="308"/>
      <c r="U58" s="681"/>
      <c r="V58" s="681"/>
      <c r="AI58" s="486"/>
      <c r="AJ58" s="434"/>
    </row>
    <row r="59" spans="2:36" s="1" customFormat="1" ht="13.5" customHeight="1" x14ac:dyDescent="0.15">
      <c r="B59" s="1340" t="s">
        <v>687</v>
      </c>
      <c r="C59" s="1341"/>
      <c r="D59" s="683" t="s">
        <v>688</v>
      </c>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I59" s="486"/>
      <c r="AJ59" s="434"/>
    </row>
    <row r="60" spans="2:36" s="1" customFormat="1" ht="37.5" customHeight="1" x14ac:dyDescent="0.15">
      <c r="B60" s="1340" t="s">
        <v>689</v>
      </c>
      <c r="C60" s="1341"/>
      <c r="D60" s="1342" t="s">
        <v>690</v>
      </c>
      <c r="E60" s="1342"/>
      <c r="F60" s="1342"/>
      <c r="G60" s="1342"/>
      <c r="H60" s="1342"/>
      <c r="I60" s="1342"/>
      <c r="J60" s="1342"/>
      <c r="K60" s="1342"/>
      <c r="L60" s="1342"/>
      <c r="M60" s="1342"/>
      <c r="N60" s="1342"/>
      <c r="O60" s="1342"/>
      <c r="P60" s="1342"/>
      <c r="Q60" s="1342"/>
      <c r="R60" s="1342"/>
      <c r="S60" s="1342"/>
      <c r="T60" s="1342"/>
      <c r="U60" s="1342"/>
      <c r="V60" s="1342"/>
      <c r="W60" s="1342"/>
      <c r="X60" s="1342"/>
      <c r="Y60" s="1342"/>
      <c r="Z60" s="1342"/>
      <c r="AA60" s="1342"/>
      <c r="AB60" s="1342"/>
      <c r="AC60" s="1342"/>
      <c r="AD60" s="1342"/>
      <c r="AE60" s="1342"/>
      <c r="AI60" s="486"/>
      <c r="AJ60" s="434"/>
    </row>
    <row r="122" spans="3:7" x14ac:dyDescent="0.15">
      <c r="C122" s="59"/>
      <c r="D122" s="59"/>
      <c r="E122" s="59"/>
      <c r="F122" s="59"/>
      <c r="G122" s="59"/>
    </row>
    <row r="123" spans="3:7" x14ac:dyDescent="0.15">
      <c r="C123" s="57"/>
    </row>
  </sheetData>
  <mergeCells count="40">
    <mergeCell ref="B60:C60"/>
    <mergeCell ref="D60:AE60"/>
    <mergeCell ref="AI2:AJ3"/>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hyperlinks>
    <hyperlink ref="AI2" location="添付書類一覧!A1" display="添付書類一覧に戻る" xr:uid="{6E549CE4-EAC9-4BB3-8A53-D92EB2B7D5B9}"/>
  </hyperlinks>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C435A8E-F7A5-4E9E-8D9B-A273BFAF67AB}">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CEDE-9B03-45A9-82BA-C85AC4E98084}">
  <sheetPr>
    <pageSetUpPr fitToPage="1"/>
  </sheetPr>
  <dimension ref="A1:AM60"/>
  <sheetViews>
    <sheetView showGridLines="0" showZeros="0" zoomScaleNormal="100" workbookViewId="0">
      <selection activeCell="AL2" sqref="AL2:AM3"/>
    </sheetView>
  </sheetViews>
  <sheetFormatPr defaultRowHeight="13.5" x14ac:dyDescent="0.15"/>
  <cols>
    <col min="1" max="1" width="21.625" style="434" customWidth="1"/>
    <col min="2" max="2" width="14.875" style="434" customWidth="1"/>
    <col min="3" max="3" width="2.875" style="434" customWidth="1"/>
    <col min="4" max="4" width="19" style="434" customWidth="1"/>
    <col min="5" max="5" width="3" style="434" customWidth="1"/>
    <col min="6" max="6" width="7.125" style="434" customWidth="1"/>
    <col min="7" max="7" width="3.375" style="434" customWidth="1"/>
    <col min="8" max="8" width="7.125" style="434" customWidth="1"/>
    <col min="9" max="9" width="3.375" style="434" customWidth="1"/>
    <col min="10" max="10" width="7.125" style="434" customWidth="1"/>
    <col min="11" max="11" width="3.375" style="434" customWidth="1"/>
    <col min="12" max="12" width="7.125" style="434" customWidth="1"/>
    <col min="13" max="13" width="3.375" style="434" customWidth="1"/>
    <col min="14" max="14" width="7.125" style="434" customWidth="1"/>
    <col min="15" max="15" width="3.375" style="434" customWidth="1"/>
    <col min="16" max="16" width="7.125" style="434" customWidth="1"/>
    <col min="17" max="17" width="3.375" style="434" customWidth="1"/>
    <col min="18" max="18" width="7.125" style="434" customWidth="1"/>
    <col min="19" max="19" width="3.375" style="434" customWidth="1"/>
    <col min="20" max="20" width="7.125" style="434" customWidth="1"/>
    <col min="21" max="21" width="3.375" style="434" customWidth="1"/>
    <col min="22" max="22" width="7.125" style="434" customWidth="1"/>
    <col min="23" max="23" width="3.375" style="434" customWidth="1"/>
    <col min="24" max="24" width="7.125" style="434" customWidth="1"/>
    <col min="25" max="25" width="3.375" style="434" customWidth="1"/>
    <col min="26" max="26" width="7.125" style="434" customWidth="1"/>
    <col min="27" max="27" width="3.375" style="434" customWidth="1"/>
    <col min="28" max="28" width="12.5" style="434" customWidth="1"/>
    <col min="29" max="36" width="0" style="434" hidden="1" customWidth="1"/>
    <col min="37" max="37" width="6.125" style="434" customWidth="1"/>
    <col min="38" max="38" width="25.875" style="486" customWidth="1"/>
    <col min="39" max="16384" width="9" style="434"/>
  </cols>
  <sheetData>
    <row r="1" spans="1:39" ht="16.5" customHeight="1" thickBot="1" x14ac:dyDescent="0.2">
      <c r="A1" s="433" t="s">
        <v>691</v>
      </c>
      <c r="L1" s="434" t="s">
        <v>692</v>
      </c>
      <c r="O1" s="435" t="s">
        <v>693</v>
      </c>
      <c r="P1" s="1345"/>
      <c r="Q1" s="1345"/>
      <c r="R1" s="1345"/>
      <c r="S1" s="1345"/>
      <c r="T1" s="1345"/>
      <c r="U1" s="1345"/>
      <c r="V1" s="1345"/>
      <c r="W1" s="1345"/>
      <c r="X1" s="1345"/>
      <c r="Y1" s="434" t="s">
        <v>694</v>
      </c>
      <c r="AL1" s="1"/>
    </row>
    <row r="2" spans="1:39" ht="16.5" customHeight="1" thickTop="1" x14ac:dyDescent="0.15">
      <c r="A2" s="436" t="s">
        <v>695</v>
      </c>
      <c r="B2" s="1346"/>
      <c r="C2" s="1346"/>
      <c r="D2" s="1346"/>
      <c r="E2" s="1346"/>
      <c r="F2" s="1346"/>
      <c r="G2" s="1346"/>
      <c r="H2" s="437"/>
      <c r="I2" s="437"/>
      <c r="L2" s="434" t="s">
        <v>696</v>
      </c>
      <c r="O2" s="435" t="s">
        <v>693</v>
      </c>
      <c r="P2" s="1345"/>
      <c r="Q2" s="1345"/>
      <c r="R2" s="1345"/>
      <c r="S2" s="1345"/>
      <c r="T2" s="1345"/>
      <c r="U2" s="1345"/>
      <c r="V2" s="1345"/>
      <c r="W2" s="1345"/>
      <c r="X2" s="1345"/>
      <c r="Y2" s="434" t="s">
        <v>694</v>
      </c>
      <c r="AA2" s="436" t="s">
        <v>697</v>
      </c>
      <c r="AB2" s="438"/>
      <c r="AL2" s="917" t="s">
        <v>755</v>
      </c>
      <c r="AM2" s="918"/>
    </row>
    <row r="3" spans="1:39" ht="16.5" customHeight="1" thickBot="1" x14ac:dyDescent="0.2">
      <c r="A3" s="1347"/>
      <c r="B3" s="1347"/>
      <c r="C3" s="1347"/>
      <c r="D3" s="1347"/>
      <c r="E3" s="1347"/>
      <c r="F3" s="1347"/>
      <c r="G3" s="1347"/>
      <c r="H3" s="1347"/>
      <c r="I3" s="1347"/>
      <c r="L3" s="434" t="s">
        <v>698</v>
      </c>
      <c r="O3" s="435" t="s">
        <v>693</v>
      </c>
      <c r="P3" s="1348"/>
      <c r="Q3" s="1348"/>
      <c r="R3" s="1348"/>
      <c r="S3" s="434" t="s">
        <v>694</v>
      </c>
      <c r="AL3" s="919"/>
      <c r="AM3" s="920"/>
    </row>
    <row r="4" spans="1:39" ht="16.5" customHeight="1" thickTop="1" thickBot="1" x14ac:dyDescent="0.2">
      <c r="A4" s="439"/>
      <c r="G4" s="433"/>
      <c r="L4" s="434" t="s">
        <v>699</v>
      </c>
      <c r="O4" s="435" t="s">
        <v>693</v>
      </c>
      <c r="P4" s="1349"/>
      <c r="Q4" s="1349"/>
      <c r="R4" s="434" t="s">
        <v>700</v>
      </c>
      <c r="S4" s="434" t="s">
        <v>694</v>
      </c>
      <c r="T4" s="434" t="s">
        <v>701</v>
      </c>
      <c r="V4" s="435"/>
      <c r="W4" s="435" t="s">
        <v>693</v>
      </c>
      <c r="X4" s="1349"/>
      <c r="Y4" s="1349"/>
      <c r="Z4" s="434" t="s">
        <v>702</v>
      </c>
      <c r="AA4" s="434" t="s">
        <v>694</v>
      </c>
      <c r="AD4" s="434" t="s">
        <v>694</v>
      </c>
      <c r="AL4" s="485"/>
    </row>
    <row r="5" spans="1:39" ht="18" customHeight="1" x14ac:dyDescent="0.15">
      <c r="A5" s="1350" t="s">
        <v>703</v>
      </c>
      <c r="B5" s="440"/>
      <c r="C5" s="441"/>
      <c r="D5" s="442" t="s">
        <v>704</v>
      </c>
      <c r="E5" s="443"/>
      <c r="F5" s="1353" t="s">
        <v>705</v>
      </c>
      <c r="G5" s="1354"/>
      <c r="H5" s="1354"/>
      <c r="I5" s="1354"/>
      <c r="J5" s="1354"/>
      <c r="K5" s="1354"/>
      <c r="L5" s="1354"/>
      <c r="M5" s="1354"/>
      <c r="N5" s="1354"/>
      <c r="O5" s="1354"/>
      <c r="P5" s="1354"/>
      <c r="Q5" s="1354"/>
      <c r="R5" s="1354"/>
      <c r="S5" s="1354"/>
      <c r="T5" s="1354"/>
      <c r="U5" s="1354"/>
      <c r="V5" s="1354"/>
      <c r="W5" s="1354"/>
      <c r="X5" s="1354"/>
      <c r="Y5" s="1354"/>
      <c r="Z5" s="1354"/>
      <c r="AA5" s="1355"/>
      <c r="AB5" s="1356" t="s">
        <v>706</v>
      </c>
      <c r="AC5" s="444" t="s">
        <v>707</v>
      </c>
      <c r="AL5" s="485"/>
    </row>
    <row r="6" spans="1:39" ht="18" customHeight="1" x14ac:dyDescent="0.15">
      <c r="A6" s="1351"/>
      <c r="B6" s="445" t="s">
        <v>708</v>
      </c>
      <c r="C6" s="446"/>
      <c r="D6" s="447" t="s">
        <v>709</v>
      </c>
      <c r="E6" s="448"/>
      <c r="F6" s="1359" t="s">
        <v>710</v>
      </c>
      <c r="G6" s="1360"/>
      <c r="H6" s="1360" t="s">
        <v>711</v>
      </c>
      <c r="I6" s="1360"/>
      <c r="J6" s="1360" t="s">
        <v>712</v>
      </c>
      <c r="K6" s="1360"/>
      <c r="L6" s="1360" t="s">
        <v>713</v>
      </c>
      <c r="M6" s="1360"/>
      <c r="N6" s="1360" t="s">
        <v>714</v>
      </c>
      <c r="O6" s="1360"/>
      <c r="P6" s="1360" t="s">
        <v>715</v>
      </c>
      <c r="Q6" s="1360"/>
      <c r="R6" s="1360" t="s">
        <v>716</v>
      </c>
      <c r="S6" s="1360"/>
      <c r="T6" s="1360" t="s">
        <v>717</v>
      </c>
      <c r="U6" s="1360"/>
      <c r="V6" s="1360" t="s">
        <v>718</v>
      </c>
      <c r="W6" s="1360"/>
      <c r="X6" s="1360" t="s">
        <v>719</v>
      </c>
      <c r="Y6" s="1360"/>
      <c r="Z6" s="1360" t="s">
        <v>720</v>
      </c>
      <c r="AA6" s="1361"/>
      <c r="AB6" s="1357"/>
      <c r="AC6" s="444"/>
      <c r="AL6" s="485"/>
    </row>
    <row r="7" spans="1:39" ht="18" customHeight="1" thickBot="1" x14ac:dyDescent="0.2">
      <c r="A7" s="1352"/>
      <c r="B7" s="449"/>
      <c r="C7" s="450" t="s">
        <v>693</v>
      </c>
      <c r="D7" s="451" t="s">
        <v>721</v>
      </c>
      <c r="E7" s="452" t="s">
        <v>694</v>
      </c>
      <c r="F7" s="453" t="s">
        <v>722</v>
      </c>
      <c r="G7" s="454" t="s">
        <v>723</v>
      </c>
      <c r="H7" s="455" t="s">
        <v>722</v>
      </c>
      <c r="I7" s="454" t="s">
        <v>723</v>
      </c>
      <c r="J7" s="455" t="s">
        <v>722</v>
      </c>
      <c r="K7" s="454" t="s">
        <v>723</v>
      </c>
      <c r="L7" s="455" t="s">
        <v>722</v>
      </c>
      <c r="M7" s="454" t="s">
        <v>723</v>
      </c>
      <c r="N7" s="455" t="s">
        <v>722</v>
      </c>
      <c r="O7" s="454" t="s">
        <v>723</v>
      </c>
      <c r="P7" s="455" t="s">
        <v>722</v>
      </c>
      <c r="Q7" s="454" t="s">
        <v>723</v>
      </c>
      <c r="R7" s="455" t="s">
        <v>722</v>
      </c>
      <c r="S7" s="454" t="s">
        <v>723</v>
      </c>
      <c r="T7" s="456" t="s">
        <v>722</v>
      </c>
      <c r="U7" s="454" t="s">
        <v>723</v>
      </c>
      <c r="V7" s="455" t="s">
        <v>722</v>
      </c>
      <c r="W7" s="454" t="s">
        <v>723</v>
      </c>
      <c r="X7" s="455" t="s">
        <v>722</v>
      </c>
      <c r="Y7" s="457" t="s">
        <v>723</v>
      </c>
      <c r="Z7" s="455" t="s">
        <v>722</v>
      </c>
      <c r="AA7" s="458" t="s">
        <v>723</v>
      </c>
      <c r="AB7" s="1358"/>
      <c r="AC7" s="459"/>
      <c r="AL7" s="485"/>
    </row>
    <row r="8" spans="1:39" ht="18" customHeight="1" x14ac:dyDescent="0.15">
      <c r="A8" s="460"/>
      <c r="B8" s="1362"/>
      <c r="C8" s="461"/>
      <c r="D8" s="462" t="s">
        <v>724</v>
      </c>
      <c r="E8" s="463"/>
      <c r="F8" s="1364"/>
      <c r="G8" s="1366"/>
      <c r="H8" s="1368"/>
      <c r="I8" s="1366"/>
      <c r="J8" s="1368"/>
      <c r="K8" s="1366"/>
      <c r="L8" s="1368"/>
      <c r="M8" s="1366"/>
      <c r="N8" s="1368"/>
      <c r="O8" s="1366"/>
      <c r="P8" s="1368"/>
      <c r="Q8" s="1366"/>
      <c r="R8" s="1368"/>
      <c r="S8" s="1366"/>
      <c r="T8" s="1376"/>
      <c r="U8" s="1366"/>
      <c r="V8" s="1368"/>
      <c r="W8" s="1366"/>
      <c r="X8" s="1368"/>
      <c r="Y8" s="1366"/>
      <c r="Z8" s="1368"/>
      <c r="AA8" s="1378"/>
      <c r="AB8" s="1370"/>
      <c r="AC8" s="464"/>
      <c r="AD8" s="465"/>
      <c r="AE8" s="465"/>
      <c r="AF8" s="465"/>
      <c r="AG8" s="465"/>
      <c r="AH8" s="465"/>
      <c r="AI8" s="465"/>
      <c r="AJ8" s="465"/>
      <c r="AK8" s="465"/>
      <c r="AL8" s="485"/>
    </row>
    <row r="9" spans="1:39" ht="18" customHeight="1" x14ac:dyDescent="0.15">
      <c r="A9" s="466"/>
      <c r="B9" s="1363"/>
      <c r="C9" s="467" t="s">
        <v>693</v>
      </c>
      <c r="D9" s="468" t="s">
        <v>724</v>
      </c>
      <c r="E9" s="469" t="s">
        <v>694</v>
      </c>
      <c r="F9" s="1365"/>
      <c r="G9" s="1367"/>
      <c r="H9" s="1369"/>
      <c r="I9" s="1367"/>
      <c r="J9" s="1369"/>
      <c r="K9" s="1367"/>
      <c r="L9" s="1369"/>
      <c r="M9" s="1367"/>
      <c r="N9" s="1369"/>
      <c r="O9" s="1367"/>
      <c r="P9" s="1369"/>
      <c r="Q9" s="1367"/>
      <c r="R9" s="1369"/>
      <c r="S9" s="1367"/>
      <c r="T9" s="1377"/>
      <c r="U9" s="1367"/>
      <c r="V9" s="1369"/>
      <c r="W9" s="1367"/>
      <c r="X9" s="1369"/>
      <c r="Y9" s="1367"/>
      <c r="Z9" s="1369"/>
      <c r="AA9" s="1379"/>
      <c r="AB9" s="1371"/>
      <c r="AC9" s="464"/>
      <c r="AD9" s="465"/>
      <c r="AE9" s="465"/>
      <c r="AF9" s="465"/>
      <c r="AG9" s="465"/>
      <c r="AH9" s="465"/>
      <c r="AI9" s="465"/>
      <c r="AJ9" s="465"/>
      <c r="AK9" s="465"/>
    </row>
    <row r="10" spans="1:39" ht="18" customHeight="1" x14ac:dyDescent="0.15">
      <c r="A10" s="470"/>
      <c r="B10" s="1382"/>
      <c r="C10" s="446"/>
      <c r="D10" s="471" t="s">
        <v>724</v>
      </c>
      <c r="E10" s="472"/>
      <c r="F10" s="1383"/>
      <c r="G10" s="1372"/>
      <c r="H10" s="1374"/>
      <c r="I10" s="1372"/>
      <c r="J10" s="1374"/>
      <c r="K10" s="1372"/>
      <c r="L10" s="1374"/>
      <c r="M10" s="1372"/>
      <c r="N10" s="1374"/>
      <c r="O10" s="1372"/>
      <c r="P10" s="1374"/>
      <c r="Q10" s="1372"/>
      <c r="R10" s="1374"/>
      <c r="S10" s="1372"/>
      <c r="T10" s="1374"/>
      <c r="U10" s="1372"/>
      <c r="V10" s="1374"/>
      <c r="W10" s="1372"/>
      <c r="X10" s="1374"/>
      <c r="Y10" s="1372"/>
      <c r="Z10" s="1374"/>
      <c r="AA10" s="1380"/>
      <c r="AB10" s="1371"/>
      <c r="AC10" s="464"/>
      <c r="AD10" s="465"/>
      <c r="AE10" s="465"/>
      <c r="AF10" s="465"/>
      <c r="AG10" s="465"/>
      <c r="AH10" s="465"/>
      <c r="AI10" s="465"/>
      <c r="AJ10" s="465"/>
      <c r="AK10" s="465"/>
    </row>
    <row r="11" spans="1:39" ht="18" customHeight="1" x14ac:dyDescent="0.15">
      <c r="A11" s="466"/>
      <c r="B11" s="1363"/>
      <c r="C11" s="467" t="s">
        <v>693</v>
      </c>
      <c r="D11" s="468" t="s">
        <v>724</v>
      </c>
      <c r="E11" s="469" t="s">
        <v>694</v>
      </c>
      <c r="F11" s="1384"/>
      <c r="G11" s="1373"/>
      <c r="H11" s="1375"/>
      <c r="I11" s="1373"/>
      <c r="J11" s="1375"/>
      <c r="K11" s="1373"/>
      <c r="L11" s="1375"/>
      <c r="M11" s="1373"/>
      <c r="N11" s="1375"/>
      <c r="O11" s="1373"/>
      <c r="P11" s="1375"/>
      <c r="Q11" s="1373"/>
      <c r="R11" s="1375"/>
      <c r="S11" s="1373"/>
      <c r="T11" s="1375"/>
      <c r="U11" s="1373"/>
      <c r="V11" s="1375"/>
      <c r="W11" s="1373"/>
      <c r="X11" s="1375"/>
      <c r="Y11" s="1373"/>
      <c r="Z11" s="1375"/>
      <c r="AA11" s="1381"/>
      <c r="AB11" s="1371"/>
      <c r="AC11" s="464"/>
      <c r="AD11" s="465"/>
      <c r="AE11" s="465"/>
      <c r="AF11" s="465"/>
      <c r="AG11" s="465"/>
      <c r="AH11" s="465"/>
      <c r="AI11" s="465"/>
      <c r="AJ11" s="465"/>
      <c r="AK11" s="465"/>
    </row>
    <row r="12" spans="1:39" ht="18" customHeight="1" x14ac:dyDescent="0.15">
      <c r="A12" s="470"/>
      <c r="B12" s="1382"/>
      <c r="C12" s="446"/>
      <c r="D12" s="471" t="s">
        <v>724</v>
      </c>
      <c r="E12" s="472"/>
      <c r="F12" s="1383"/>
      <c r="G12" s="1385"/>
      <c r="H12" s="1374"/>
      <c r="I12" s="1385"/>
      <c r="J12" s="1374"/>
      <c r="K12" s="1385"/>
      <c r="L12" s="1374"/>
      <c r="M12" s="1385"/>
      <c r="N12" s="1374"/>
      <c r="O12" s="1385"/>
      <c r="P12" s="1374"/>
      <c r="Q12" s="1385"/>
      <c r="R12" s="1374"/>
      <c r="S12" s="1385"/>
      <c r="T12" s="1374"/>
      <c r="U12" s="1385"/>
      <c r="V12" s="1374"/>
      <c r="W12" s="1385"/>
      <c r="X12" s="1374"/>
      <c r="Y12" s="1385"/>
      <c r="Z12" s="1374"/>
      <c r="AA12" s="1379"/>
      <c r="AB12" s="1371"/>
      <c r="AC12" s="464"/>
      <c r="AD12" s="465"/>
      <c r="AE12" s="465"/>
      <c r="AF12" s="465"/>
      <c r="AG12" s="465"/>
      <c r="AH12" s="465"/>
      <c r="AI12" s="465"/>
      <c r="AJ12" s="465"/>
      <c r="AK12" s="465"/>
    </row>
    <row r="13" spans="1:39" ht="18" customHeight="1" x14ac:dyDescent="0.15">
      <c r="A13" s="466"/>
      <c r="B13" s="1363"/>
      <c r="C13" s="467" t="s">
        <v>693</v>
      </c>
      <c r="D13" s="468" t="s">
        <v>724</v>
      </c>
      <c r="E13" s="469" t="s">
        <v>694</v>
      </c>
      <c r="F13" s="1384"/>
      <c r="G13" s="1367"/>
      <c r="H13" s="1375"/>
      <c r="I13" s="1367"/>
      <c r="J13" s="1375"/>
      <c r="K13" s="1367"/>
      <c r="L13" s="1375"/>
      <c r="M13" s="1367"/>
      <c r="N13" s="1375"/>
      <c r="O13" s="1367"/>
      <c r="P13" s="1375"/>
      <c r="Q13" s="1367"/>
      <c r="R13" s="1375"/>
      <c r="S13" s="1367"/>
      <c r="T13" s="1375"/>
      <c r="U13" s="1367"/>
      <c r="V13" s="1375"/>
      <c r="W13" s="1367"/>
      <c r="X13" s="1375"/>
      <c r="Y13" s="1367"/>
      <c r="Z13" s="1375"/>
      <c r="AA13" s="1379"/>
      <c r="AB13" s="1371"/>
      <c r="AC13" s="464"/>
      <c r="AD13" s="465"/>
      <c r="AE13" s="465"/>
      <c r="AF13" s="465"/>
      <c r="AG13" s="465"/>
      <c r="AH13" s="465"/>
      <c r="AI13" s="465"/>
      <c r="AJ13" s="465"/>
      <c r="AK13" s="465"/>
    </row>
    <row r="14" spans="1:39" ht="18" customHeight="1" x14ac:dyDescent="0.15">
      <c r="A14" s="470"/>
      <c r="B14" s="1382"/>
      <c r="C14" s="446"/>
      <c r="D14" s="471" t="s">
        <v>724</v>
      </c>
      <c r="E14" s="472"/>
      <c r="F14" s="1383"/>
      <c r="G14" s="1385"/>
      <c r="H14" s="1374"/>
      <c r="I14" s="1385"/>
      <c r="J14" s="1374"/>
      <c r="K14" s="1385"/>
      <c r="L14" s="1374"/>
      <c r="M14" s="1385"/>
      <c r="N14" s="1374"/>
      <c r="O14" s="1385"/>
      <c r="P14" s="1374"/>
      <c r="Q14" s="1385"/>
      <c r="R14" s="1374"/>
      <c r="S14" s="1385"/>
      <c r="T14" s="1374"/>
      <c r="U14" s="1385"/>
      <c r="V14" s="1374"/>
      <c r="W14" s="1385"/>
      <c r="X14" s="1374"/>
      <c r="Y14" s="1385"/>
      <c r="Z14" s="1374"/>
      <c r="AA14" s="1379"/>
      <c r="AB14" s="1371"/>
      <c r="AC14" s="464"/>
      <c r="AD14" s="465"/>
      <c r="AE14" s="465"/>
      <c r="AF14" s="465"/>
      <c r="AG14" s="465"/>
      <c r="AH14" s="465"/>
      <c r="AI14" s="465"/>
      <c r="AJ14" s="465"/>
      <c r="AK14" s="465"/>
    </row>
    <row r="15" spans="1:39" ht="18" customHeight="1" x14ac:dyDescent="0.15">
      <c r="A15" s="466"/>
      <c r="B15" s="1363"/>
      <c r="C15" s="467" t="s">
        <v>693</v>
      </c>
      <c r="D15" s="468" t="s">
        <v>724</v>
      </c>
      <c r="E15" s="469" t="s">
        <v>694</v>
      </c>
      <c r="F15" s="1384"/>
      <c r="G15" s="1367"/>
      <c r="H15" s="1375"/>
      <c r="I15" s="1367"/>
      <c r="J15" s="1375"/>
      <c r="K15" s="1367"/>
      <c r="L15" s="1375"/>
      <c r="M15" s="1367"/>
      <c r="N15" s="1375"/>
      <c r="O15" s="1367"/>
      <c r="P15" s="1375"/>
      <c r="Q15" s="1367"/>
      <c r="R15" s="1375"/>
      <c r="S15" s="1367"/>
      <c r="T15" s="1375"/>
      <c r="U15" s="1367"/>
      <c r="V15" s="1375"/>
      <c r="W15" s="1367"/>
      <c r="X15" s="1375"/>
      <c r="Y15" s="1367"/>
      <c r="Z15" s="1375"/>
      <c r="AA15" s="1379"/>
      <c r="AB15" s="1371"/>
      <c r="AC15" s="464"/>
      <c r="AD15" s="465"/>
      <c r="AE15" s="465"/>
      <c r="AF15" s="465"/>
      <c r="AG15" s="465"/>
      <c r="AH15" s="465"/>
      <c r="AI15" s="465"/>
      <c r="AJ15" s="465"/>
      <c r="AK15" s="465"/>
    </row>
    <row r="16" spans="1:39" ht="18" customHeight="1" x14ac:dyDescent="0.15">
      <c r="A16" s="470"/>
      <c r="B16" s="1382"/>
      <c r="C16" s="446"/>
      <c r="D16" s="471" t="s">
        <v>724</v>
      </c>
      <c r="E16" s="472"/>
      <c r="F16" s="1383"/>
      <c r="G16" s="1372"/>
      <c r="H16" s="1374"/>
      <c r="I16" s="1372"/>
      <c r="J16" s="1374"/>
      <c r="K16" s="1372"/>
      <c r="L16" s="1374"/>
      <c r="M16" s="1372"/>
      <c r="N16" s="1374"/>
      <c r="O16" s="1372"/>
      <c r="P16" s="1374"/>
      <c r="Q16" s="1372"/>
      <c r="R16" s="1374"/>
      <c r="S16" s="1372"/>
      <c r="T16" s="1374"/>
      <c r="U16" s="1372"/>
      <c r="V16" s="1374"/>
      <c r="W16" s="1372"/>
      <c r="X16" s="1374"/>
      <c r="Y16" s="1372"/>
      <c r="Z16" s="1374"/>
      <c r="AA16" s="1380"/>
      <c r="AB16" s="1371"/>
      <c r="AC16" s="464"/>
      <c r="AD16" s="465"/>
      <c r="AE16" s="465"/>
      <c r="AF16" s="465"/>
      <c r="AG16" s="465"/>
      <c r="AH16" s="465"/>
      <c r="AI16" s="465"/>
      <c r="AJ16" s="465"/>
      <c r="AK16" s="465"/>
    </row>
    <row r="17" spans="1:37" ht="18" customHeight="1" x14ac:dyDescent="0.15">
      <c r="A17" s="466"/>
      <c r="B17" s="1363"/>
      <c r="C17" s="467" t="s">
        <v>693</v>
      </c>
      <c r="D17" s="468" t="s">
        <v>724</v>
      </c>
      <c r="E17" s="469" t="s">
        <v>694</v>
      </c>
      <c r="F17" s="1384"/>
      <c r="G17" s="1373"/>
      <c r="H17" s="1375"/>
      <c r="I17" s="1373"/>
      <c r="J17" s="1375"/>
      <c r="K17" s="1373"/>
      <c r="L17" s="1375"/>
      <c r="M17" s="1373"/>
      <c r="N17" s="1375"/>
      <c r="O17" s="1373"/>
      <c r="P17" s="1375"/>
      <c r="Q17" s="1373"/>
      <c r="R17" s="1375"/>
      <c r="S17" s="1373"/>
      <c r="T17" s="1375"/>
      <c r="U17" s="1373"/>
      <c r="V17" s="1375"/>
      <c r="W17" s="1373"/>
      <c r="X17" s="1375"/>
      <c r="Y17" s="1373"/>
      <c r="Z17" s="1375"/>
      <c r="AA17" s="1381"/>
      <c r="AB17" s="1371"/>
      <c r="AC17" s="464"/>
      <c r="AD17" s="465"/>
      <c r="AE17" s="465"/>
      <c r="AF17" s="465"/>
      <c r="AG17" s="465"/>
      <c r="AH17" s="465"/>
      <c r="AI17" s="465"/>
      <c r="AJ17" s="465"/>
      <c r="AK17" s="465"/>
    </row>
    <row r="18" spans="1:37" ht="18" customHeight="1" x14ac:dyDescent="0.15">
      <c r="A18" s="470"/>
      <c r="B18" s="1382"/>
      <c r="C18" s="446"/>
      <c r="D18" s="471" t="s">
        <v>724</v>
      </c>
      <c r="E18" s="472"/>
      <c r="F18" s="1383"/>
      <c r="G18" s="1372"/>
      <c r="H18" s="1374"/>
      <c r="I18" s="1372"/>
      <c r="J18" s="1374"/>
      <c r="K18" s="1372"/>
      <c r="L18" s="1374"/>
      <c r="M18" s="1372"/>
      <c r="N18" s="1374"/>
      <c r="O18" s="1372"/>
      <c r="P18" s="1374"/>
      <c r="Q18" s="1372"/>
      <c r="R18" s="1374"/>
      <c r="S18" s="1372"/>
      <c r="T18" s="1374"/>
      <c r="U18" s="1372"/>
      <c r="V18" s="1374"/>
      <c r="W18" s="1372"/>
      <c r="X18" s="1374"/>
      <c r="Y18" s="1372"/>
      <c r="Z18" s="1374"/>
      <c r="AA18" s="1380"/>
      <c r="AB18" s="1371"/>
      <c r="AC18" s="464"/>
      <c r="AD18" s="465"/>
      <c r="AE18" s="465"/>
      <c r="AF18" s="465"/>
      <c r="AG18" s="465"/>
      <c r="AH18" s="465"/>
      <c r="AI18" s="465"/>
      <c r="AJ18" s="465"/>
      <c r="AK18" s="465"/>
    </row>
    <row r="19" spans="1:37" ht="18" customHeight="1" x14ac:dyDescent="0.15">
      <c r="A19" s="466"/>
      <c r="B19" s="1363"/>
      <c r="C19" s="467" t="s">
        <v>693</v>
      </c>
      <c r="D19" s="468" t="s">
        <v>724</v>
      </c>
      <c r="E19" s="469" t="s">
        <v>694</v>
      </c>
      <c r="F19" s="1384"/>
      <c r="G19" s="1373"/>
      <c r="H19" s="1375"/>
      <c r="I19" s="1373"/>
      <c r="J19" s="1375"/>
      <c r="K19" s="1373"/>
      <c r="L19" s="1375"/>
      <c r="M19" s="1373"/>
      <c r="N19" s="1375"/>
      <c r="O19" s="1373"/>
      <c r="P19" s="1375"/>
      <c r="Q19" s="1373"/>
      <c r="R19" s="1375"/>
      <c r="S19" s="1373"/>
      <c r="T19" s="1375"/>
      <c r="U19" s="1373"/>
      <c r="V19" s="1375"/>
      <c r="W19" s="1373"/>
      <c r="X19" s="1375"/>
      <c r="Y19" s="1373"/>
      <c r="Z19" s="1375"/>
      <c r="AA19" s="1381"/>
      <c r="AB19" s="1371"/>
      <c r="AC19" s="464"/>
      <c r="AD19" s="465"/>
      <c r="AE19" s="465"/>
      <c r="AF19" s="465"/>
      <c r="AG19" s="465"/>
      <c r="AH19" s="465"/>
      <c r="AI19" s="465"/>
      <c r="AJ19" s="465"/>
      <c r="AK19" s="465"/>
    </row>
    <row r="20" spans="1:37" ht="18" customHeight="1" x14ac:dyDescent="0.15">
      <c r="A20" s="470"/>
      <c r="B20" s="1382"/>
      <c r="C20" s="446"/>
      <c r="D20" s="471" t="s">
        <v>724</v>
      </c>
      <c r="E20" s="472"/>
      <c r="F20" s="1383"/>
      <c r="G20" s="1372"/>
      <c r="H20" s="1374"/>
      <c r="I20" s="1372"/>
      <c r="J20" s="1374"/>
      <c r="K20" s="1372"/>
      <c r="L20" s="1374"/>
      <c r="M20" s="1372"/>
      <c r="N20" s="1374"/>
      <c r="O20" s="1372"/>
      <c r="P20" s="1374"/>
      <c r="Q20" s="1372"/>
      <c r="R20" s="1374"/>
      <c r="S20" s="1372"/>
      <c r="T20" s="1374"/>
      <c r="U20" s="1372"/>
      <c r="V20" s="1374"/>
      <c r="W20" s="1372"/>
      <c r="X20" s="1374"/>
      <c r="Y20" s="1372"/>
      <c r="Z20" s="1374"/>
      <c r="AA20" s="1380"/>
      <c r="AB20" s="1371"/>
      <c r="AC20" s="464"/>
      <c r="AD20" s="465"/>
      <c r="AE20" s="465"/>
      <c r="AF20" s="465"/>
      <c r="AG20" s="465"/>
      <c r="AH20" s="465"/>
      <c r="AI20" s="465"/>
      <c r="AJ20" s="465"/>
      <c r="AK20" s="465"/>
    </row>
    <row r="21" spans="1:37" ht="18" customHeight="1" x14ac:dyDescent="0.15">
      <c r="A21" s="466"/>
      <c r="B21" s="1363"/>
      <c r="C21" s="467" t="s">
        <v>693</v>
      </c>
      <c r="D21" s="468" t="s">
        <v>724</v>
      </c>
      <c r="E21" s="469" t="s">
        <v>694</v>
      </c>
      <c r="F21" s="1384"/>
      <c r="G21" s="1373"/>
      <c r="H21" s="1375"/>
      <c r="I21" s="1373"/>
      <c r="J21" s="1375"/>
      <c r="K21" s="1373"/>
      <c r="L21" s="1375"/>
      <c r="M21" s="1373"/>
      <c r="N21" s="1375"/>
      <c r="O21" s="1373"/>
      <c r="P21" s="1375"/>
      <c r="Q21" s="1373"/>
      <c r="R21" s="1375"/>
      <c r="S21" s="1373"/>
      <c r="T21" s="1375"/>
      <c r="U21" s="1373"/>
      <c r="V21" s="1375"/>
      <c r="W21" s="1373"/>
      <c r="X21" s="1375"/>
      <c r="Y21" s="1373"/>
      <c r="Z21" s="1375"/>
      <c r="AA21" s="1381"/>
      <c r="AB21" s="1371"/>
      <c r="AC21" s="464"/>
      <c r="AD21" s="465"/>
      <c r="AE21" s="465"/>
      <c r="AF21" s="465"/>
      <c r="AG21" s="465"/>
      <c r="AH21" s="465"/>
      <c r="AI21" s="465"/>
      <c r="AJ21" s="465"/>
      <c r="AK21" s="465"/>
    </row>
    <row r="22" spans="1:37" ht="18" customHeight="1" x14ac:dyDescent="0.15">
      <c r="A22" s="470"/>
      <c r="B22" s="1382"/>
      <c r="C22" s="446"/>
      <c r="D22" s="471" t="s">
        <v>724</v>
      </c>
      <c r="E22" s="472"/>
      <c r="F22" s="1383"/>
      <c r="G22" s="1372"/>
      <c r="H22" s="1374"/>
      <c r="I22" s="1372"/>
      <c r="J22" s="1374"/>
      <c r="K22" s="1372"/>
      <c r="L22" s="1374"/>
      <c r="M22" s="1372"/>
      <c r="N22" s="1374"/>
      <c r="O22" s="1372"/>
      <c r="P22" s="1374"/>
      <c r="Q22" s="1372"/>
      <c r="R22" s="1374"/>
      <c r="S22" s="1372"/>
      <c r="T22" s="1374"/>
      <c r="U22" s="1372"/>
      <c r="V22" s="1374"/>
      <c r="W22" s="1372"/>
      <c r="X22" s="1374"/>
      <c r="Y22" s="1372"/>
      <c r="Z22" s="1374"/>
      <c r="AA22" s="1380"/>
      <c r="AB22" s="1371"/>
      <c r="AC22" s="464"/>
      <c r="AD22" s="465"/>
      <c r="AE22" s="465"/>
      <c r="AF22" s="465"/>
      <c r="AG22" s="465"/>
      <c r="AH22" s="465"/>
      <c r="AI22" s="465"/>
      <c r="AJ22" s="465"/>
      <c r="AK22" s="465"/>
    </row>
    <row r="23" spans="1:37" ht="18" customHeight="1" x14ac:dyDescent="0.15">
      <c r="A23" s="466"/>
      <c r="B23" s="1363"/>
      <c r="C23" s="467" t="s">
        <v>693</v>
      </c>
      <c r="D23" s="468" t="s">
        <v>724</v>
      </c>
      <c r="E23" s="469" t="s">
        <v>694</v>
      </c>
      <c r="F23" s="1384"/>
      <c r="G23" s="1373"/>
      <c r="H23" s="1375"/>
      <c r="I23" s="1373"/>
      <c r="J23" s="1375"/>
      <c r="K23" s="1373"/>
      <c r="L23" s="1375"/>
      <c r="M23" s="1373"/>
      <c r="N23" s="1375"/>
      <c r="O23" s="1373"/>
      <c r="P23" s="1375"/>
      <c r="Q23" s="1373"/>
      <c r="R23" s="1375"/>
      <c r="S23" s="1373"/>
      <c r="T23" s="1375"/>
      <c r="U23" s="1373"/>
      <c r="V23" s="1375"/>
      <c r="W23" s="1373"/>
      <c r="X23" s="1375"/>
      <c r="Y23" s="1373"/>
      <c r="Z23" s="1375"/>
      <c r="AA23" s="1381"/>
      <c r="AB23" s="1371"/>
      <c r="AC23" s="464"/>
      <c r="AD23" s="465"/>
      <c r="AE23" s="465"/>
      <c r="AF23" s="465"/>
      <c r="AG23" s="465"/>
      <c r="AH23" s="465"/>
      <c r="AI23" s="465"/>
      <c r="AJ23" s="465"/>
      <c r="AK23" s="465"/>
    </row>
    <row r="24" spans="1:37" ht="18" customHeight="1" x14ac:dyDescent="0.15">
      <c r="A24" s="470"/>
      <c r="B24" s="1382"/>
      <c r="C24" s="446"/>
      <c r="D24" s="471" t="s">
        <v>724</v>
      </c>
      <c r="E24" s="472"/>
      <c r="F24" s="1383"/>
      <c r="G24" s="1385"/>
      <c r="H24" s="1374"/>
      <c r="I24" s="1385"/>
      <c r="J24" s="1374"/>
      <c r="K24" s="1385"/>
      <c r="L24" s="1374"/>
      <c r="M24" s="1372"/>
      <c r="N24" s="1374"/>
      <c r="O24" s="1372"/>
      <c r="P24" s="1374"/>
      <c r="Q24" s="1372"/>
      <c r="R24" s="1374"/>
      <c r="S24" s="1372"/>
      <c r="T24" s="1374"/>
      <c r="U24" s="1372"/>
      <c r="V24" s="1374"/>
      <c r="W24" s="1372"/>
      <c r="X24" s="1374"/>
      <c r="Y24" s="1372"/>
      <c r="Z24" s="1374"/>
      <c r="AA24" s="1380"/>
      <c r="AB24" s="1371"/>
      <c r="AC24" s="464"/>
      <c r="AD24" s="465"/>
      <c r="AE24" s="465"/>
      <c r="AF24" s="465"/>
      <c r="AG24" s="465"/>
      <c r="AH24" s="465"/>
      <c r="AI24" s="465"/>
      <c r="AJ24" s="465"/>
      <c r="AK24" s="465"/>
    </row>
    <row r="25" spans="1:37" ht="18" customHeight="1" x14ac:dyDescent="0.15">
      <c r="A25" s="466"/>
      <c r="B25" s="1363"/>
      <c r="C25" s="467" t="s">
        <v>693</v>
      </c>
      <c r="D25" s="468" t="s">
        <v>724</v>
      </c>
      <c r="E25" s="469" t="s">
        <v>694</v>
      </c>
      <c r="F25" s="1365"/>
      <c r="G25" s="1367"/>
      <c r="H25" s="1369"/>
      <c r="I25" s="1367"/>
      <c r="J25" s="1369"/>
      <c r="K25" s="1367"/>
      <c r="L25" s="1375"/>
      <c r="M25" s="1373"/>
      <c r="N25" s="1375"/>
      <c r="O25" s="1373"/>
      <c r="P25" s="1375"/>
      <c r="Q25" s="1373"/>
      <c r="R25" s="1375"/>
      <c r="S25" s="1373"/>
      <c r="T25" s="1375"/>
      <c r="U25" s="1373"/>
      <c r="V25" s="1375"/>
      <c r="W25" s="1373"/>
      <c r="X25" s="1375"/>
      <c r="Y25" s="1373"/>
      <c r="Z25" s="1375"/>
      <c r="AA25" s="1381"/>
      <c r="AB25" s="1371"/>
      <c r="AC25" s="464"/>
      <c r="AD25" s="465"/>
      <c r="AE25" s="465"/>
      <c r="AF25" s="465"/>
      <c r="AG25" s="465"/>
      <c r="AH25" s="465"/>
      <c r="AI25" s="465"/>
      <c r="AJ25" s="465"/>
      <c r="AK25" s="465"/>
    </row>
    <row r="26" spans="1:37" ht="18" customHeight="1" x14ac:dyDescent="0.15">
      <c r="A26" s="470"/>
      <c r="B26" s="1382"/>
      <c r="C26" s="446"/>
      <c r="D26" s="471" t="s">
        <v>724</v>
      </c>
      <c r="E26" s="472"/>
      <c r="F26" s="1383"/>
      <c r="G26" s="1385"/>
      <c r="H26" s="1374"/>
      <c r="I26" s="1385"/>
      <c r="J26" s="1374"/>
      <c r="K26" s="1385"/>
      <c r="L26" s="1374"/>
      <c r="M26" s="1385"/>
      <c r="N26" s="1374"/>
      <c r="O26" s="1385"/>
      <c r="P26" s="1374"/>
      <c r="Q26" s="1385"/>
      <c r="R26" s="1374"/>
      <c r="S26" s="1385"/>
      <c r="T26" s="1386"/>
      <c r="U26" s="1385"/>
      <c r="V26" s="1374"/>
      <c r="W26" s="1385"/>
      <c r="X26" s="1374"/>
      <c r="Y26" s="1385"/>
      <c r="Z26" s="1374"/>
      <c r="AA26" s="1385"/>
      <c r="AB26" s="1371"/>
      <c r="AC26" s="464"/>
      <c r="AD26" s="465"/>
      <c r="AE26" s="465"/>
      <c r="AF26" s="465"/>
      <c r="AG26" s="465"/>
      <c r="AH26" s="465"/>
      <c r="AI26" s="465"/>
      <c r="AJ26" s="465"/>
      <c r="AK26" s="465"/>
    </row>
    <row r="27" spans="1:37" ht="18" customHeight="1" x14ac:dyDescent="0.15">
      <c r="A27" s="466"/>
      <c r="B27" s="1363"/>
      <c r="C27" s="467" t="s">
        <v>693</v>
      </c>
      <c r="D27" s="468" t="s">
        <v>724</v>
      </c>
      <c r="E27" s="469" t="s">
        <v>694</v>
      </c>
      <c r="F27" s="1365"/>
      <c r="G27" s="1367"/>
      <c r="H27" s="1369"/>
      <c r="I27" s="1367"/>
      <c r="J27" s="1369"/>
      <c r="K27" s="1367"/>
      <c r="L27" s="1369"/>
      <c r="M27" s="1367"/>
      <c r="N27" s="1369"/>
      <c r="O27" s="1367"/>
      <c r="P27" s="1369"/>
      <c r="Q27" s="1367"/>
      <c r="R27" s="1369"/>
      <c r="S27" s="1367"/>
      <c r="T27" s="1377"/>
      <c r="U27" s="1367"/>
      <c r="V27" s="1369"/>
      <c r="W27" s="1367"/>
      <c r="X27" s="1369"/>
      <c r="Y27" s="1367"/>
      <c r="Z27" s="1369"/>
      <c r="AA27" s="1367"/>
      <c r="AB27" s="1371"/>
      <c r="AC27" s="464"/>
      <c r="AD27" s="465"/>
      <c r="AE27" s="465"/>
      <c r="AF27" s="465"/>
      <c r="AG27" s="465"/>
      <c r="AH27" s="465"/>
      <c r="AI27" s="465"/>
      <c r="AJ27" s="465"/>
      <c r="AK27" s="465"/>
    </row>
    <row r="28" spans="1:37" ht="18" customHeight="1" x14ac:dyDescent="0.15">
      <c r="A28" s="470"/>
      <c r="B28" s="1382"/>
      <c r="C28" s="446"/>
      <c r="D28" s="471" t="s">
        <v>724</v>
      </c>
      <c r="E28" s="472"/>
      <c r="F28" s="1383"/>
      <c r="G28" s="1385"/>
      <c r="H28" s="1374"/>
      <c r="I28" s="1385"/>
      <c r="J28" s="1374"/>
      <c r="K28" s="1385"/>
      <c r="L28" s="1374"/>
      <c r="M28" s="1385"/>
      <c r="N28" s="1374"/>
      <c r="O28" s="1385"/>
      <c r="P28" s="1374"/>
      <c r="Q28" s="1385"/>
      <c r="R28" s="1374"/>
      <c r="S28" s="1385"/>
      <c r="T28" s="1386"/>
      <c r="U28" s="1385"/>
      <c r="V28" s="1374"/>
      <c r="W28" s="1385"/>
      <c r="X28" s="1374"/>
      <c r="Y28" s="1385"/>
      <c r="Z28" s="1374"/>
      <c r="AA28" s="1385"/>
      <c r="AB28" s="1371"/>
      <c r="AC28" s="464"/>
      <c r="AD28" s="465"/>
      <c r="AE28" s="465"/>
      <c r="AF28" s="465"/>
      <c r="AG28" s="465"/>
      <c r="AH28" s="465"/>
      <c r="AI28" s="465"/>
      <c r="AJ28" s="465"/>
      <c r="AK28" s="465"/>
    </row>
    <row r="29" spans="1:37" ht="18" customHeight="1" x14ac:dyDescent="0.15">
      <c r="A29" s="466"/>
      <c r="B29" s="1363"/>
      <c r="C29" s="467" t="s">
        <v>693</v>
      </c>
      <c r="D29" s="468" t="s">
        <v>724</v>
      </c>
      <c r="E29" s="469" t="s">
        <v>694</v>
      </c>
      <c r="F29" s="1365"/>
      <c r="G29" s="1367"/>
      <c r="H29" s="1369"/>
      <c r="I29" s="1367"/>
      <c r="J29" s="1369"/>
      <c r="K29" s="1367"/>
      <c r="L29" s="1369"/>
      <c r="M29" s="1367"/>
      <c r="N29" s="1369"/>
      <c r="O29" s="1367"/>
      <c r="P29" s="1369"/>
      <c r="Q29" s="1367"/>
      <c r="R29" s="1369"/>
      <c r="S29" s="1367"/>
      <c r="T29" s="1377"/>
      <c r="U29" s="1367"/>
      <c r="V29" s="1369"/>
      <c r="W29" s="1367"/>
      <c r="X29" s="1369"/>
      <c r="Y29" s="1367"/>
      <c r="Z29" s="1369"/>
      <c r="AA29" s="1367"/>
      <c r="AB29" s="1371"/>
      <c r="AC29" s="464"/>
      <c r="AD29" s="465"/>
      <c r="AE29" s="465"/>
      <c r="AF29" s="465"/>
      <c r="AG29" s="465"/>
      <c r="AH29" s="465"/>
      <c r="AI29" s="465"/>
      <c r="AJ29" s="465"/>
      <c r="AK29" s="465"/>
    </row>
    <row r="30" spans="1:37" ht="18" customHeight="1" x14ac:dyDescent="0.15">
      <c r="A30" s="470"/>
      <c r="B30" s="1382"/>
      <c r="C30" s="446"/>
      <c r="D30" s="471" t="s">
        <v>724</v>
      </c>
      <c r="E30" s="472"/>
      <c r="F30" s="1383"/>
      <c r="G30" s="1385"/>
      <c r="H30" s="1374"/>
      <c r="I30" s="1385"/>
      <c r="J30" s="1374"/>
      <c r="K30" s="1385"/>
      <c r="L30" s="1374"/>
      <c r="M30" s="1385"/>
      <c r="N30" s="1374"/>
      <c r="O30" s="1385"/>
      <c r="P30" s="1374"/>
      <c r="Q30" s="1385"/>
      <c r="R30" s="1374"/>
      <c r="S30" s="1385"/>
      <c r="T30" s="1386"/>
      <c r="U30" s="1385"/>
      <c r="V30" s="1374"/>
      <c r="W30" s="1385"/>
      <c r="X30" s="1374"/>
      <c r="Y30" s="1385"/>
      <c r="Z30" s="1374"/>
      <c r="AA30" s="1385"/>
      <c r="AB30" s="1371"/>
      <c r="AC30" s="464"/>
      <c r="AD30" s="465"/>
      <c r="AE30" s="465"/>
      <c r="AF30" s="465"/>
      <c r="AG30" s="465"/>
      <c r="AH30" s="465"/>
      <c r="AI30" s="465"/>
      <c r="AJ30" s="465"/>
      <c r="AK30" s="465"/>
    </row>
    <row r="31" spans="1:37" ht="18" customHeight="1" thickBot="1" x14ac:dyDescent="0.2">
      <c r="A31" s="473"/>
      <c r="B31" s="1388"/>
      <c r="C31" s="467" t="s">
        <v>693</v>
      </c>
      <c r="D31" s="468" t="s">
        <v>724</v>
      </c>
      <c r="E31" s="469" t="s">
        <v>694</v>
      </c>
      <c r="F31" s="1365"/>
      <c r="G31" s="1387"/>
      <c r="H31" s="1369"/>
      <c r="I31" s="1387"/>
      <c r="J31" s="1369"/>
      <c r="K31" s="1387"/>
      <c r="L31" s="1369"/>
      <c r="M31" s="1387"/>
      <c r="N31" s="1369"/>
      <c r="O31" s="1387"/>
      <c r="P31" s="1369"/>
      <c r="Q31" s="1387"/>
      <c r="R31" s="1369"/>
      <c r="S31" s="1387"/>
      <c r="T31" s="1377"/>
      <c r="U31" s="1387"/>
      <c r="V31" s="1369"/>
      <c r="W31" s="1387"/>
      <c r="X31" s="1369"/>
      <c r="Y31" s="1387"/>
      <c r="Z31" s="1369"/>
      <c r="AA31" s="1387"/>
      <c r="AB31" s="1371"/>
      <c r="AC31" s="464"/>
      <c r="AD31" s="465"/>
      <c r="AE31" s="465"/>
      <c r="AF31" s="465"/>
      <c r="AG31" s="465"/>
      <c r="AH31" s="465"/>
      <c r="AI31" s="465"/>
      <c r="AJ31" s="465"/>
      <c r="AK31" s="465"/>
    </row>
    <row r="32" spans="1:37" ht="30" customHeight="1" x14ac:dyDescent="0.15">
      <c r="A32" s="1399" t="s">
        <v>725</v>
      </c>
      <c r="B32" s="1400"/>
      <c r="C32" s="1400"/>
      <c r="D32" s="1400"/>
      <c r="E32" s="1401"/>
      <c r="F32" s="1402">
        <f>ROUNDDOWN(SUM(F8:F31),1)</f>
        <v>0</v>
      </c>
      <c r="G32" s="1390"/>
      <c r="H32" s="1389">
        <f>ROUNDDOWN(SUM(H8:H31),1)</f>
        <v>0</v>
      </c>
      <c r="I32" s="1390"/>
      <c r="J32" s="1389">
        <f>ROUNDDOWN(SUM(J8:J31),1)</f>
        <v>0</v>
      </c>
      <c r="K32" s="1390"/>
      <c r="L32" s="1389">
        <f>ROUNDDOWN(SUM(L8:L31),1)</f>
        <v>0</v>
      </c>
      <c r="M32" s="1390"/>
      <c r="N32" s="1389">
        <f>ROUNDDOWN(SUM(N8:N31),1)</f>
        <v>0</v>
      </c>
      <c r="O32" s="1390"/>
      <c r="P32" s="1389">
        <f>ROUNDDOWN(SUM(P8:P31),1)</f>
        <v>0</v>
      </c>
      <c r="Q32" s="1390"/>
      <c r="R32" s="1389">
        <f>ROUNDDOWN(SUM(R8:R31),1)</f>
        <v>0</v>
      </c>
      <c r="S32" s="1390"/>
      <c r="T32" s="1389">
        <f>ROUNDDOWN(SUM(T8:T31),1)</f>
        <v>0</v>
      </c>
      <c r="U32" s="1390"/>
      <c r="V32" s="1389">
        <f>ROUNDDOWN(SUM(V8:V31),1)</f>
        <v>0</v>
      </c>
      <c r="W32" s="1390"/>
      <c r="X32" s="1389">
        <f>ROUNDDOWN(SUM(X8:X31),1)</f>
        <v>0</v>
      </c>
      <c r="Y32" s="1390"/>
      <c r="Z32" s="1389">
        <f>ROUNDDOWN(SUM(Z8:Z31),1)</f>
        <v>0</v>
      </c>
      <c r="AA32" s="1394"/>
      <c r="AB32" s="474">
        <f>IF(SUM(F32:AA32)&gt;0,SUM(F32:AA32)/COUNTIF(F32:AA32,"&gt;0"),)</f>
        <v>0</v>
      </c>
      <c r="AC32" s="464"/>
      <c r="AD32" s="465"/>
      <c r="AE32" s="465"/>
      <c r="AF32" s="465"/>
      <c r="AG32" s="465"/>
      <c r="AH32" s="465"/>
      <c r="AI32" s="465"/>
      <c r="AJ32" s="465"/>
      <c r="AK32" s="465"/>
    </row>
    <row r="33" spans="1:38" ht="30" customHeight="1" thickBot="1" x14ac:dyDescent="0.2">
      <c r="A33" s="1395" t="s">
        <v>726</v>
      </c>
      <c r="B33" s="1396"/>
      <c r="C33" s="1396"/>
      <c r="D33" s="1396"/>
      <c r="E33" s="1397"/>
      <c r="F33" s="1398">
        <f>ROUNDDOWN(SUMIF(G8:G31,"○",F8:F31),1)</f>
        <v>0</v>
      </c>
      <c r="G33" s="1392"/>
      <c r="H33" s="1391">
        <f>ROUNDDOWN(SUMIF(I8:I31,"○",H8:H31),1)</f>
        <v>0</v>
      </c>
      <c r="I33" s="1392"/>
      <c r="J33" s="1391">
        <f>ROUNDDOWN(SUMIF(K8:K31,"○",J8:J31),1)</f>
        <v>0</v>
      </c>
      <c r="K33" s="1392"/>
      <c r="L33" s="1391">
        <f>ROUNDDOWN(SUMIF(M8:M31,"○",L8:L31),1)</f>
        <v>0</v>
      </c>
      <c r="M33" s="1392"/>
      <c r="N33" s="1391">
        <f>ROUNDDOWN(SUMIF(O8:O31,"○",N8:N31),1)</f>
        <v>0</v>
      </c>
      <c r="O33" s="1392"/>
      <c r="P33" s="1391">
        <f>ROUNDDOWN(SUMIF(Q8:Q31,"○",P8:P31),1)</f>
        <v>0</v>
      </c>
      <c r="Q33" s="1392"/>
      <c r="R33" s="1391">
        <f>ROUNDDOWN(SUMIF(S8:S31,"○",R8:R31),1)</f>
        <v>0</v>
      </c>
      <c r="S33" s="1392"/>
      <c r="T33" s="1391">
        <f>ROUNDDOWN(SUMIF(U8:U31,"○",T8:T31),1)</f>
        <v>0</v>
      </c>
      <c r="U33" s="1392"/>
      <c r="V33" s="1391">
        <f>ROUNDDOWN(SUMIF(W8:W31,"○",V8:V31),1)</f>
        <v>0</v>
      </c>
      <c r="W33" s="1392"/>
      <c r="X33" s="1391">
        <f>ROUNDDOWN(SUMIF(Y8:Y31,"○",X8:X31),1)</f>
        <v>0</v>
      </c>
      <c r="Y33" s="1392"/>
      <c r="Z33" s="1391">
        <f>ROUNDDOWN(SUMIF(AA8:AA31,"○",Z8:Z31),1)</f>
        <v>0</v>
      </c>
      <c r="AA33" s="1393"/>
      <c r="AB33" s="475">
        <f>IF(SUM(F33:AA33)&gt;0,SUM(F33:AA33)/COUNTIF(F33:AA33,"&gt;0"),)</f>
        <v>0</v>
      </c>
      <c r="AC33" s="464"/>
      <c r="AD33" s="465"/>
      <c r="AE33" s="465"/>
      <c r="AF33" s="465"/>
      <c r="AG33" s="465"/>
      <c r="AH33" s="465"/>
      <c r="AI33" s="465"/>
      <c r="AJ33" s="465"/>
      <c r="AK33" s="465"/>
    </row>
    <row r="34" spans="1:38" s="477" customFormat="1" ht="16.5" customHeight="1" x14ac:dyDescent="0.15">
      <c r="A34" s="476" t="s">
        <v>727</v>
      </c>
      <c r="D34" s="478"/>
      <c r="E34" s="478"/>
      <c r="F34" s="479"/>
      <c r="G34" s="479"/>
      <c r="H34" s="479"/>
      <c r="I34" s="479"/>
      <c r="J34" s="479"/>
      <c r="K34" s="479"/>
      <c r="L34" s="479"/>
      <c r="M34" s="479"/>
      <c r="N34" s="479"/>
      <c r="O34" s="479"/>
      <c r="P34" s="479"/>
      <c r="Q34" s="479"/>
      <c r="R34" s="479"/>
      <c r="S34" s="479"/>
      <c r="T34" s="479"/>
      <c r="U34" s="479"/>
      <c r="V34" s="479"/>
      <c r="W34" s="479"/>
      <c r="X34" s="479"/>
      <c r="Y34" s="479"/>
      <c r="Z34" s="479"/>
      <c r="AA34" s="479"/>
      <c r="AB34" s="480"/>
      <c r="AC34" s="480"/>
      <c r="AD34" s="480"/>
      <c r="AE34" s="480"/>
      <c r="AF34" s="480"/>
      <c r="AG34" s="480"/>
      <c r="AH34" s="480"/>
      <c r="AI34" s="480"/>
      <c r="AJ34" s="480"/>
      <c r="AK34" s="480"/>
      <c r="AL34" s="486"/>
    </row>
    <row r="35" spans="1:38" s="477" customFormat="1" ht="16.5" customHeight="1" x14ac:dyDescent="0.15">
      <c r="A35" s="476" t="s">
        <v>728</v>
      </c>
      <c r="D35" s="478"/>
      <c r="E35" s="478"/>
      <c r="F35" s="479"/>
      <c r="G35" s="479"/>
      <c r="H35" s="479"/>
      <c r="I35" s="479"/>
      <c r="J35" s="479"/>
      <c r="K35" s="479"/>
      <c r="L35" s="479"/>
      <c r="M35" s="479"/>
      <c r="N35" s="479"/>
      <c r="O35" s="479"/>
      <c r="P35" s="479"/>
      <c r="Q35" s="479"/>
      <c r="R35" s="479"/>
      <c r="S35" s="479"/>
      <c r="T35" s="479"/>
      <c r="U35" s="479"/>
      <c r="V35" s="479"/>
      <c r="W35" s="479"/>
      <c r="X35" s="479"/>
      <c r="Y35" s="479"/>
      <c r="Z35" s="479"/>
      <c r="AA35" s="479"/>
      <c r="AB35" s="480"/>
      <c r="AC35" s="480"/>
      <c r="AD35" s="480"/>
      <c r="AE35" s="480"/>
      <c r="AF35" s="480"/>
      <c r="AG35" s="480"/>
      <c r="AH35" s="480"/>
      <c r="AI35" s="480"/>
      <c r="AJ35" s="480"/>
      <c r="AK35" s="480"/>
      <c r="AL35" s="486"/>
    </row>
    <row r="36" spans="1:38" s="477" customFormat="1" ht="16.5" customHeight="1" x14ac:dyDescent="0.15">
      <c r="A36" s="476" t="s">
        <v>729</v>
      </c>
      <c r="D36" s="478"/>
      <c r="E36" s="478"/>
      <c r="F36" s="479"/>
      <c r="G36" s="479"/>
      <c r="H36" s="479"/>
      <c r="I36" s="479"/>
      <c r="J36" s="479"/>
      <c r="K36" s="479"/>
      <c r="L36" s="479"/>
      <c r="M36" s="479"/>
      <c r="N36" s="479"/>
      <c r="O36" s="479"/>
      <c r="P36" s="479"/>
      <c r="Q36" s="479"/>
      <c r="R36" s="479"/>
      <c r="S36" s="479"/>
      <c r="T36" s="479"/>
      <c r="U36" s="479"/>
      <c r="V36" s="479"/>
      <c r="W36" s="479"/>
      <c r="X36" s="479"/>
      <c r="Y36" s="479"/>
      <c r="Z36" s="479"/>
      <c r="AA36" s="479"/>
      <c r="AB36" s="480"/>
      <c r="AC36" s="480"/>
      <c r="AD36" s="480"/>
      <c r="AE36" s="480"/>
      <c r="AF36" s="480"/>
      <c r="AG36" s="480"/>
      <c r="AH36" s="480"/>
      <c r="AI36" s="480"/>
      <c r="AJ36" s="480"/>
      <c r="AK36" s="480"/>
      <c r="AL36" s="486"/>
    </row>
    <row r="37" spans="1:38" s="477" customFormat="1" ht="16.5" customHeight="1" x14ac:dyDescent="0.15">
      <c r="A37" s="476" t="s">
        <v>730</v>
      </c>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L37" s="486"/>
    </row>
    <row r="38" spans="1:38" s="477" customFormat="1" ht="16.5" customHeight="1" x14ac:dyDescent="0.15">
      <c r="A38" s="476" t="s">
        <v>731</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L38" s="486"/>
    </row>
    <row r="39" spans="1:38" s="477" customFormat="1" ht="16.5" customHeight="1" x14ac:dyDescent="0.15">
      <c r="A39" s="476" t="s">
        <v>732</v>
      </c>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L39" s="486"/>
    </row>
    <row r="40" spans="1:38" s="477" customFormat="1" ht="14.25" customHeight="1" x14ac:dyDescent="0.15">
      <c r="A40" s="476"/>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L40" s="486"/>
    </row>
    <row r="41" spans="1:38" s="477" customFormat="1" ht="14.25" customHeight="1" x14ac:dyDescent="0.15">
      <c r="A41" s="476"/>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L41" s="486"/>
    </row>
    <row r="42" spans="1:38" s="477" customFormat="1" ht="14.25" customHeight="1" x14ac:dyDescent="0.15">
      <c r="A42" s="476" t="s">
        <v>726</v>
      </c>
      <c r="B42" s="481"/>
      <c r="C42" s="481"/>
      <c r="D42" s="481"/>
      <c r="E42" s="481"/>
      <c r="F42" s="481"/>
      <c r="G42" s="481"/>
      <c r="H42" s="481" t="s">
        <v>733</v>
      </c>
      <c r="I42" s="481"/>
      <c r="J42" s="481"/>
      <c r="K42" s="481"/>
      <c r="L42" s="481"/>
      <c r="M42" s="481"/>
      <c r="N42" s="481" t="s">
        <v>734</v>
      </c>
      <c r="O42" s="481"/>
      <c r="P42" s="481"/>
      <c r="Q42" s="481"/>
      <c r="R42" s="481"/>
      <c r="S42" s="481"/>
      <c r="T42" s="481"/>
      <c r="U42" s="481"/>
      <c r="V42" s="481"/>
      <c r="W42" s="481"/>
      <c r="X42" s="481"/>
      <c r="Y42" s="481"/>
      <c r="Z42" s="481"/>
      <c r="AA42" s="481"/>
      <c r="AB42" s="481"/>
      <c r="AL42" s="486"/>
    </row>
    <row r="43" spans="1:38" s="477" customFormat="1" ht="14.25" customHeight="1" x14ac:dyDescent="0.15">
      <c r="A43" s="476" t="s">
        <v>735</v>
      </c>
      <c r="B43" s="481"/>
      <c r="C43" s="481"/>
      <c r="D43" s="481"/>
      <c r="E43" s="481"/>
      <c r="F43" s="481"/>
      <c r="G43" s="481"/>
      <c r="H43" s="481" t="s">
        <v>736</v>
      </c>
      <c r="I43" s="481"/>
      <c r="J43" s="481"/>
      <c r="K43" s="481"/>
      <c r="L43" s="481"/>
      <c r="M43" s="481"/>
      <c r="N43" s="481" t="s">
        <v>737</v>
      </c>
      <c r="O43" s="481"/>
      <c r="P43" s="481"/>
      <c r="Q43" s="481"/>
      <c r="R43" s="481"/>
      <c r="S43" s="481"/>
      <c r="T43" s="481"/>
      <c r="U43" s="481"/>
      <c r="V43" s="481"/>
      <c r="W43" s="481"/>
      <c r="X43" s="481"/>
      <c r="Y43" s="481"/>
      <c r="Z43" s="481"/>
      <c r="AA43" s="481"/>
      <c r="AB43" s="481"/>
      <c r="AL43" s="486"/>
    </row>
    <row r="44" spans="1:38" s="477" customFormat="1" ht="14.25" customHeight="1" x14ac:dyDescent="0.15">
      <c r="A44" s="476" t="s">
        <v>738</v>
      </c>
      <c r="B44" s="481"/>
      <c r="C44" s="481"/>
      <c r="D44" s="481"/>
      <c r="E44" s="481"/>
      <c r="F44" s="481"/>
      <c r="G44" s="481"/>
      <c r="H44" s="481" t="s">
        <v>739</v>
      </c>
      <c r="I44" s="481"/>
      <c r="J44" s="481"/>
      <c r="K44" s="481"/>
      <c r="L44" s="481"/>
      <c r="M44" s="481"/>
      <c r="N44" s="481" t="s">
        <v>740</v>
      </c>
      <c r="O44" s="481"/>
      <c r="P44" s="481"/>
      <c r="Q44" s="481"/>
      <c r="R44" s="481"/>
      <c r="S44" s="481"/>
      <c r="T44" s="481"/>
      <c r="U44" s="481"/>
      <c r="V44" s="481"/>
      <c r="W44" s="481"/>
      <c r="X44" s="481"/>
      <c r="Y44" s="481"/>
      <c r="Z44" s="481"/>
      <c r="AA44" s="481"/>
      <c r="AB44" s="481"/>
      <c r="AL44" s="486"/>
    </row>
    <row r="45" spans="1:38" ht="15.95" customHeight="1" x14ac:dyDescent="0.15">
      <c r="A45" s="476" t="s">
        <v>741</v>
      </c>
      <c r="B45" s="481"/>
      <c r="C45" s="481"/>
      <c r="D45" s="481"/>
      <c r="E45" s="481"/>
      <c r="F45" s="481"/>
      <c r="G45" s="372"/>
      <c r="H45" s="372"/>
      <c r="I45" s="372"/>
      <c r="J45" s="372"/>
      <c r="K45" s="372"/>
      <c r="L45" s="372"/>
      <c r="M45" s="372"/>
      <c r="N45" s="372" t="s">
        <v>742</v>
      </c>
      <c r="O45" s="372"/>
      <c r="P45" s="372"/>
      <c r="Q45" s="372"/>
      <c r="R45" s="372"/>
      <c r="S45" s="372"/>
      <c r="T45" s="372"/>
      <c r="U45" s="372"/>
      <c r="V45" s="372"/>
      <c r="W45" s="372"/>
      <c r="X45" s="372"/>
      <c r="Y45" s="372"/>
      <c r="Z45" s="372"/>
      <c r="AA45" s="372"/>
      <c r="AB45" s="372"/>
    </row>
    <row r="46" spans="1:38" ht="15.95" customHeight="1" x14ac:dyDescent="0.15">
      <c r="A46" s="476" t="s">
        <v>743</v>
      </c>
      <c r="B46" s="481"/>
      <c r="C46" s="481"/>
      <c r="D46" s="481"/>
      <c r="E46" s="372"/>
      <c r="F46" s="372"/>
      <c r="G46" s="372"/>
      <c r="H46" s="372"/>
      <c r="I46" s="372"/>
      <c r="J46" s="372"/>
      <c r="K46" s="372"/>
      <c r="L46" s="372"/>
      <c r="M46" s="372"/>
      <c r="N46" s="372" t="s">
        <v>744</v>
      </c>
      <c r="O46" s="372"/>
      <c r="P46" s="372"/>
      <c r="Q46" s="372"/>
      <c r="R46" s="372"/>
      <c r="S46" s="372"/>
      <c r="T46" s="372"/>
      <c r="U46" s="372"/>
      <c r="V46" s="372"/>
      <c r="W46" s="372"/>
      <c r="X46" s="372"/>
      <c r="Y46" s="372"/>
      <c r="Z46" s="372"/>
      <c r="AA46" s="372"/>
      <c r="AB46" s="372"/>
    </row>
    <row r="47" spans="1:38" ht="15.95" customHeight="1" x14ac:dyDescent="0.15">
      <c r="A47" s="476"/>
      <c r="B47" s="481"/>
      <c r="C47" s="481"/>
      <c r="D47" s="481"/>
      <c r="E47" s="372"/>
      <c r="F47" s="372"/>
      <c r="G47" s="372"/>
      <c r="H47" s="372"/>
      <c r="I47" s="372"/>
      <c r="J47" s="372"/>
      <c r="K47" s="372"/>
      <c r="L47" s="372"/>
      <c r="M47" s="372"/>
      <c r="N47" s="372" t="s">
        <v>745</v>
      </c>
      <c r="O47" s="372"/>
      <c r="P47" s="372"/>
      <c r="Q47" s="372"/>
      <c r="R47" s="372"/>
      <c r="S47" s="372"/>
      <c r="T47" s="372"/>
      <c r="U47" s="372"/>
      <c r="V47" s="372"/>
      <c r="W47" s="372"/>
      <c r="X47" s="372"/>
      <c r="Y47" s="372"/>
      <c r="Z47" s="372"/>
      <c r="AA47" s="372"/>
      <c r="AB47" s="372"/>
    </row>
    <row r="48" spans="1:38" ht="15.95" customHeight="1" x14ac:dyDescent="0.15">
      <c r="A48" s="476"/>
      <c r="B48" s="372"/>
      <c r="C48" s="372"/>
      <c r="D48" s="372"/>
      <c r="E48" s="372"/>
      <c r="F48" s="372"/>
      <c r="G48" s="482"/>
      <c r="H48" s="372"/>
      <c r="I48" s="372"/>
      <c r="J48" s="372"/>
      <c r="K48" s="372"/>
      <c r="L48" s="372"/>
      <c r="M48" s="372"/>
      <c r="N48" s="372" t="s">
        <v>746</v>
      </c>
      <c r="O48" s="372"/>
      <c r="P48" s="372"/>
      <c r="Q48" s="372"/>
      <c r="R48" s="372"/>
      <c r="S48" s="372"/>
      <c r="T48" s="372"/>
      <c r="U48" s="372"/>
      <c r="V48" s="372"/>
      <c r="W48" s="372"/>
      <c r="X48" s="372"/>
      <c r="Y48" s="372"/>
      <c r="Z48" s="372"/>
      <c r="AA48" s="372"/>
      <c r="AB48" s="372"/>
    </row>
    <row r="49" spans="1:28" ht="15.95" customHeight="1" x14ac:dyDescent="0.15">
      <c r="B49" s="372"/>
      <c r="C49" s="372"/>
      <c r="D49" s="372"/>
      <c r="E49" s="482"/>
      <c r="F49" s="482"/>
      <c r="G49" s="372"/>
      <c r="H49" s="372"/>
      <c r="I49" s="372"/>
      <c r="J49" s="372"/>
      <c r="K49" s="372"/>
      <c r="L49" s="372"/>
      <c r="M49" s="372"/>
      <c r="N49" s="372" t="s">
        <v>747</v>
      </c>
      <c r="O49" s="372"/>
      <c r="P49" s="372"/>
      <c r="Q49" s="372"/>
      <c r="R49" s="372"/>
      <c r="S49" s="372"/>
      <c r="T49" s="372"/>
      <c r="U49" s="372"/>
      <c r="V49" s="372"/>
      <c r="W49" s="372"/>
      <c r="X49" s="372"/>
      <c r="Y49" s="372"/>
      <c r="Z49" s="372"/>
      <c r="AA49" s="372"/>
      <c r="AB49" s="372"/>
    </row>
    <row r="50" spans="1:28" ht="15.95" customHeight="1" x14ac:dyDescent="0.15">
      <c r="A50" s="372" t="s">
        <v>748</v>
      </c>
      <c r="B50" s="372"/>
      <c r="C50" s="372"/>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372"/>
      <c r="AB50" s="372"/>
    </row>
    <row r="51" spans="1:28" ht="15.95" customHeight="1" x14ac:dyDescent="0.15">
      <c r="A51" s="372" t="s">
        <v>749</v>
      </c>
      <c r="B51" s="482"/>
      <c r="C51" s="482"/>
      <c r="D51" s="48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row>
    <row r="52" spans="1:28" ht="18" customHeight="1" x14ac:dyDescent="0.15">
      <c r="A52" s="372" t="s">
        <v>750</v>
      </c>
      <c r="B52" s="372"/>
      <c r="C52" s="372"/>
      <c r="D52" s="372"/>
      <c r="E52" s="372"/>
      <c r="F52" s="372"/>
    </row>
    <row r="53" spans="1:28" ht="18" customHeight="1" x14ac:dyDescent="0.15">
      <c r="A53" s="372"/>
      <c r="B53" s="372"/>
      <c r="C53" s="372"/>
      <c r="D53" s="372"/>
    </row>
    <row r="54" spans="1:28" ht="18" customHeight="1" x14ac:dyDescent="0.15">
      <c r="A54" s="372"/>
      <c r="B54" s="372"/>
      <c r="C54" s="372"/>
      <c r="D54" s="372"/>
    </row>
    <row r="55" spans="1:28" ht="18" customHeight="1" x14ac:dyDescent="0.15">
      <c r="A55" s="372"/>
    </row>
    <row r="56" spans="1:28" ht="18" customHeight="1" x14ac:dyDescent="0.15">
      <c r="A56" s="372"/>
    </row>
    <row r="57" spans="1:28" ht="18" customHeight="1" x14ac:dyDescent="0.15">
      <c r="A57" s="372"/>
    </row>
    <row r="58" spans="1:28" ht="18" customHeight="1" x14ac:dyDescent="0.15"/>
    <row r="59" spans="1:28" ht="18" customHeight="1" x14ac:dyDescent="0.15"/>
    <row r="60" spans="1:28" ht="18" customHeight="1" x14ac:dyDescent="0.15"/>
  </sheetData>
  <mergeCells count="323">
    <mergeCell ref="AL2:AM3"/>
    <mergeCell ref="V33:W33"/>
    <mergeCell ref="X33:Y33"/>
    <mergeCell ref="Z33:AA33"/>
    <mergeCell ref="Z32:AA32"/>
    <mergeCell ref="A33:E33"/>
    <mergeCell ref="F33:G33"/>
    <mergeCell ref="H33:I33"/>
    <mergeCell ref="J33:K33"/>
    <mergeCell ref="L33:M33"/>
    <mergeCell ref="N33:O33"/>
    <mergeCell ref="P33:Q33"/>
    <mergeCell ref="R33:S33"/>
    <mergeCell ref="T33:U33"/>
    <mergeCell ref="N32:O32"/>
    <mergeCell ref="P32:Q32"/>
    <mergeCell ref="R32:S32"/>
    <mergeCell ref="T32:U32"/>
    <mergeCell ref="V32:W32"/>
    <mergeCell ref="X32:Y32"/>
    <mergeCell ref="AA30:AA31"/>
    <mergeCell ref="A32:E32"/>
    <mergeCell ref="F32:G32"/>
    <mergeCell ref="H32:I32"/>
    <mergeCell ref="J32:K32"/>
    <mergeCell ref="L32:M32"/>
    <mergeCell ref="Q30:Q31"/>
    <mergeCell ref="R30:R31"/>
    <mergeCell ref="S30:S31"/>
    <mergeCell ref="T30:T31"/>
    <mergeCell ref="U30:U31"/>
    <mergeCell ref="V30:V31"/>
    <mergeCell ref="K30:K31"/>
    <mergeCell ref="L30:L31"/>
    <mergeCell ref="M30:M31"/>
    <mergeCell ref="N30:N31"/>
    <mergeCell ref="O30:O31"/>
    <mergeCell ref="P30:P31"/>
    <mergeCell ref="B30:B31"/>
    <mergeCell ref="F30:F31"/>
    <mergeCell ref="G30:G31"/>
    <mergeCell ref="H30:H31"/>
    <mergeCell ref="I30:I31"/>
    <mergeCell ref="J30:J31"/>
    <mergeCell ref="V28:V29"/>
    <mergeCell ref="W28:W29"/>
    <mergeCell ref="X28:X29"/>
    <mergeCell ref="J28:J29"/>
    <mergeCell ref="K28:K29"/>
    <mergeCell ref="L28:L29"/>
    <mergeCell ref="M28:M29"/>
    <mergeCell ref="N28:N29"/>
    <mergeCell ref="O28:O29"/>
    <mergeCell ref="Y28:Y29"/>
    <mergeCell ref="Z28:Z29"/>
    <mergeCell ref="W30:W31"/>
    <mergeCell ref="X30:X31"/>
    <mergeCell ref="Y30:Y31"/>
    <mergeCell ref="Z30:Z31"/>
    <mergeCell ref="S28:S29"/>
    <mergeCell ref="T28:T29"/>
    <mergeCell ref="U28:U29"/>
    <mergeCell ref="AA26:AA27"/>
    <mergeCell ref="B28:B29"/>
    <mergeCell ref="F28:F29"/>
    <mergeCell ref="G28:G29"/>
    <mergeCell ref="H28:H29"/>
    <mergeCell ref="I28:I29"/>
    <mergeCell ref="Q26:Q27"/>
    <mergeCell ref="R26:R27"/>
    <mergeCell ref="S26:S27"/>
    <mergeCell ref="T26:T27"/>
    <mergeCell ref="U26:U27"/>
    <mergeCell ref="V26:V27"/>
    <mergeCell ref="K26:K27"/>
    <mergeCell ref="L26:L27"/>
    <mergeCell ref="M26:M27"/>
    <mergeCell ref="N26:N27"/>
    <mergeCell ref="O26:O27"/>
    <mergeCell ref="P26:P27"/>
    <mergeCell ref="B26:B27"/>
    <mergeCell ref="F26:F27"/>
    <mergeCell ref="AA28:AA29"/>
    <mergeCell ref="P28:P29"/>
    <mergeCell ref="Q28:Q29"/>
    <mergeCell ref="R28:R29"/>
    <mergeCell ref="G26:G27"/>
    <mergeCell ref="H26:H27"/>
    <mergeCell ref="I26:I27"/>
    <mergeCell ref="J26:J27"/>
    <mergeCell ref="V24:V25"/>
    <mergeCell ref="W24:W25"/>
    <mergeCell ref="X24:X25"/>
    <mergeCell ref="Y24:Y25"/>
    <mergeCell ref="Z24:Z25"/>
    <mergeCell ref="W26:W27"/>
    <mergeCell ref="X26:X27"/>
    <mergeCell ref="Y26:Y27"/>
    <mergeCell ref="Z26:Z27"/>
    <mergeCell ref="S24:S25"/>
    <mergeCell ref="T24:T25"/>
    <mergeCell ref="U24:U25"/>
    <mergeCell ref="J24:J25"/>
    <mergeCell ref="K24:K25"/>
    <mergeCell ref="L24:L25"/>
    <mergeCell ref="M24:M25"/>
    <mergeCell ref="N24:N25"/>
    <mergeCell ref="O24:O25"/>
    <mergeCell ref="AA22:AA23"/>
    <mergeCell ref="B24:B25"/>
    <mergeCell ref="F24:F25"/>
    <mergeCell ref="G24:G25"/>
    <mergeCell ref="H24:H25"/>
    <mergeCell ref="I24:I25"/>
    <mergeCell ref="Q22:Q23"/>
    <mergeCell ref="R22:R23"/>
    <mergeCell ref="S22:S23"/>
    <mergeCell ref="T22:T23"/>
    <mergeCell ref="U22:U23"/>
    <mergeCell ref="V22:V23"/>
    <mergeCell ref="K22:K23"/>
    <mergeCell ref="L22:L23"/>
    <mergeCell ref="M22:M23"/>
    <mergeCell ref="N22:N23"/>
    <mergeCell ref="O22:O23"/>
    <mergeCell ref="P22:P23"/>
    <mergeCell ref="B22:B23"/>
    <mergeCell ref="F22:F23"/>
    <mergeCell ref="AA24:AA25"/>
    <mergeCell ref="P24:P25"/>
    <mergeCell ref="Q24:Q25"/>
    <mergeCell ref="R24:R25"/>
    <mergeCell ref="V20:V21"/>
    <mergeCell ref="W20:W21"/>
    <mergeCell ref="X20:X21"/>
    <mergeCell ref="Y20:Y21"/>
    <mergeCell ref="Z20:Z21"/>
    <mergeCell ref="W22:W23"/>
    <mergeCell ref="X22:X23"/>
    <mergeCell ref="Y22:Y23"/>
    <mergeCell ref="Z22:Z23"/>
    <mergeCell ref="U20:U21"/>
    <mergeCell ref="J20:J21"/>
    <mergeCell ref="K20:K21"/>
    <mergeCell ref="L20:L21"/>
    <mergeCell ref="M20:M21"/>
    <mergeCell ref="N20:N21"/>
    <mergeCell ref="O20:O21"/>
    <mergeCell ref="G22:G23"/>
    <mergeCell ref="H22:H23"/>
    <mergeCell ref="I22:I23"/>
    <mergeCell ref="J22:J23"/>
    <mergeCell ref="AA18:AA19"/>
    <mergeCell ref="B20:B21"/>
    <mergeCell ref="F20:F21"/>
    <mergeCell ref="G20:G21"/>
    <mergeCell ref="H20:H21"/>
    <mergeCell ref="I20:I21"/>
    <mergeCell ref="Q18:Q19"/>
    <mergeCell ref="R18:R19"/>
    <mergeCell ref="S18:S19"/>
    <mergeCell ref="T18:T19"/>
    <mergeCell ref="U18:U19"/>
    <mergeCell ref="V18:V19"/>
    <mergeCell ref="K18:K19"/>
    <mergeCell ref="L18:L19"/>
    <mergeCell ref="M18:M19"/>
    <mergeCell ref="N18:N19"/>
    <mergeCell ref="O18:O19"/>
    <mergeCell ref="P18:P19"/>
    <mergeCell ref="AA20:AA21"/>
    <mergeCell ref="P20:P21"/>
    <mergeCell ref="Q20:Q21"/>
    <mergeCell ref="R20:R21"/>
    <mergeCell ref="S20:S21"/>
    <mergeCell ref="T20:T21"/>
    <mergeCell ref="Z16:Z17"/>
    <mergeCell ref="AA16:AA17"/>
    <mergeCell ref="B18:B19"/>
    <mergeCell ref="F18:F19"/>
    <mergeCell ref="G18:G19"/>
    <mergeCell ref="H18:H19"/>
    <mergeCell ref="I18:I19"/>
    <mergeCell ref="J18:J19"/>
    <mergeCell ref="R16:R17"/>
    <mergeCell ref="S16:S17"/>
    <mergeCell ref="T16:T17"/>
    <mergeCell ref="U16:U17"/>
    <mergeCell ref="V16:V17"/>
    <mergeCell ref="W16:W17"/>
    <mergeCell ref="L16:L17"/>
    <mergeCell ref="M16:M17"/>
    <mergeCell ref="N16:N17"/>
    <mergeCell ref="O16:O17"/>
    <mergeCell ref="P16:P17"/>
    <mergeCell ref="Q16:Q17"/>
    <mergeCell ref="W18:W19"/>
    <mergeCell ref="X18:X19"/>
    <mergeCell ref="Y18:Y19"/>
    <mergeCell ref="Z18:Z19"/>
    <mergeCell ref="Y14:Y15"/>
    <mergeCell ref="Z14:Z15"/>
    <mergeCell ref="AA14:AA15"/>
    <mergeCell ref="B16:B17"/>
    <mergeCell ref="F16:F17"/>
    <mergeCell ref="G16:G17"/>
    <mergeCell ref="H16:H17"/>
    <mergeCell ref="I16:I17"/>
    <mergeCell ref="J16:J17"/>
    <mergeCell ref="K16:K17"/>
    <mergeCell ref="S14:S15"/>
    <mergeCell ref="T14:T15"/>
    <mergeCell ref="U14:U15"/>
    <mergeCell ref="V14:V15"/>
    <mergeCell ref="W14:W15"/>
    <mergeCell ref="X14:X15"/>
    <mergeCell ref="M14:M15"/>
    <mergeCell ref="N14:N15"/>
    <mergeCell ref="O14:O15"/>
    <mergeCell ref="P14:P15"/>
    <mergeCell ref="Q14:Q15"/>
    <mergeCell ref="R14:R15"/>
    <mergeCell ref="X16:X17"/>
    <mergeCell ref="Y16:Y17"/>
    <mergeCell ref="B10:B11"/>
    <mergeCell ref="F10:F11"/>
    <mergeCell ref="Z12:Z13"/>
    <mergeCell ref="AA12:AA13"/>
    <mergeCell ref="B14:B15"/>
    <mergeCell ref="F14:F15"/>
    <mergeCell ref="G14:G15"/>
    <mergeCell ref="H14:H15"/>
    <mergeCell ref="I14:I15"/>
    <mergeCell ref="J14:J15"/>
    <mergeCell ref="K14:K15"/>
    <mergeCell ref="L14:L15"/>
    <mergeCell ref="T12:T13"/>
    <mergeCell ref="U12:U13"/>
    <mergeCell ref="V12:V13"/>
    <mergeCell ref="W12:W13"/>
    <mergeCell ref="X12:X13"/>
    <mergeCell ref="Y12:Y13"/>
    <mergeCell ref="N12:N13"/>
    <mergeCell ref="O12:O13"/>
    <mergeCell ref="P12:P13"/>
    <mergeCell ref="Q12:Q13"/>
    <mergeCell ref="R12:R13"/>
    <mergeCell ref="S12:S13"/>
    <mergeCell ref="B12:B13"/>
    <mergeCell ref="F12:F13"/>
    <mergeCell ref="G12:G13"/>
    <mergeCell ref="H12:H13"/>
    <mergeCell ref="I12:I13"/>
    <mergeCell ref="J12:J13"/>
    <mergeCell ref="K12:K13"/>
    <mergeCell ref="L12:L13"/>
    <mergeCell ref="M12:M13"/>
    <mergeCell ref="Z8:Z9"/>
    <mergeCell ref="AA8:AA9"/>
    <mergeCell ref="K8:K9"/>
    <mergeCell ref="L8:L9"/>
    <mergeCell ref="M8:M9"/>
    <mergeCell ref="N8:N9"/>
    <mergeCell ref="O8:O9"/>
    <mergeCell ref="P8:P9"/>
    <mergeCell ref="AA10:AA11"/>
    <mergeCell ref="Q10:Q11"/>
    <mergeCell ref="R10:R11"/>
    <mergeCell ref="S10:S11"/>
    <mergeCell ref="T10:T11"/>
    <mergeCell ref="U10:U11"/>
    <mergeCell ref="V10:V11"/>
    <mergeCell ref="K10:K11"/>
    <mergeCell ref="L10:L11"/>
    <mergeCell ref="M10:M11"/>
    <mergeCell ref="N10:N11"/>
    <mergeCell ref="O10:O11"/>
    <mergeCell ref="P10:P11"/>
    <mergeCell ref="B8:B9"/>
    <mergeCell ref="F8:F9"/>
    <mergeCell ref="G8:G9"/>
    <mergeCell ref="H8:H9"/>
    <mergeCell ref="I8:I9"/>
    <mergeCell ref="J8:J9"/>
    <mergeCell ref="AB8:AB31"/>
    <mergeCell ref="W10:W11"/>
    <mergeCell ref="X10:X11"/>
    <mergeCell ref="Y10:Y11"/>
    <mergeCell ref="Z10:Z11"/>
    <mergeCell ref="Q8:Q9"/>
    <mergeCell ref="R8:R9"/>
    <mergeCell ref="S8:S9"/>
    <mergeCell ref="T8:T9"/>
    <mergeCell ref="U8:U9"/>
    <mergeCell ref="V8:V9"/>
    <mergeCell ref="G10:G11"/>
    <mergeCell ref="H10:H11"/>
    <mergeCell ref="I10:I11"/>
    <mergeCell ref="J10:J11"/>
    <mergeCell ref="W8:W9"/>
    <mergeCell ref="X8:X9"/>
    <mergeCell ref="Y8:Y9"/>
    <mergeCell ref="AB5:AB7"/>
    <mergeCell ref="F6:G6"/>
    <mergeCell ref="H6:I6"/>
    <mergeCell ref="J6:K6"/>
    <mergeCell ref="L6:M6"/>
    <mergeCell ref="N6:O6"/>
    <mergeCell ref="P6:Q6"/>
    <mergeCell ref="R6:S6"/>
    <mergeCell ref="T6:U6"/>
    <mergeCell ref="V6:W6"/>
    <mergeCell ref="X6:Y6"/>
    <mergeCell ref="Z6:AA6"/>
    <mergeCell ref="P1:X1"/>
    <mergeCell ref="B2:G2"/>
    <mergeCell ref="P2:X2"/>
    <mergeCell ref="A3:I3"/>
    <mergeCell ref="P3:R3"/>
    <mergeCell ref="P4:Q4"/>
    <mergeCell ref="X4:Y4"/>
    <mergeCell ref="A5:A7"/>
    <mergeCell ref="F5:AA5"/>
  </mergeCells>
  <phoneticPr fontId="2"/>
  <dataValidations count="5">
    <dataValidation type="list" allowBlank="1" showInputMessage="1" showErrorMessage="1" sqref="A33:E33" xr:uid="{29927A09-3608-4EF6-A3AF-2B72B0ACF5F6}">
      <formula1>$A$42:$A$48</formula1>
    </dataValidation>
    <dataValidation type="list" allowBlank="1" showInputMessage="1" showErrorMessage="1" sqref="A9 A11 A13 A15 A17 A19 A21 A23 A25 A27 A29 A31" xr:uid="{2A8C6C75-40EA-42ED-8B8F-7A91FDE2B593}">
      <formula1>$A$50:$A$52</formula1>
    </dataValidation>
    <dataValidation type="list" allowBlank="1" showInputMessage="1" showErrorMessage="1" sqref="B2:G2" xr:uid="{DB345CB9-A7F9-4756-B99B-6B49178E3011}">
      <formula1>$H$42:$H$44</formula1>
    </dataValidation>
    <dataValidation type="list" allowBlank="1" showInputMessage="1" showErrorMessage="1" sqref="P1:X1" xr:uid="{5533CB14-F525-49AB-8219-AFB16AF26983}">
      <formula1>$N$42:$N$49</formula1>
    </dataValidation>
    <dataValidation type="list" showInputMessage="1" showErrorMessage="1" sqref="G8:G31 I8:I31 K8:K31 M8:M31 O8:O31 Q8:Q31 S8:S31 U8:U31 W8:W31 Y8:Y31 AA8:AA31" xr:uid="{0BB0B669-A38A-4C75-AFFB-BD6F96466143}">
      <formula1>"○,　"</formula1>
    </dataValidation>
  </dataValidations>
  <hyperlinks>
    <hyperlink ref="AL2" location="添付書類一覧!A1" display="添付書類一覧に戻る" xr:uid="{84289737-9BC5-4CD8-B730-1FFE1CF2DE03}"/>
  </hyperlinks>
  <printOptions horizontalCentered="1" verticalCentered="1"/>
  <pageMargins left="0.59055118110236227" right="0.59055118110236227" top="0.39370078740157483" bottom="0.39370078740157483" header="0.39370078740157483" footer="0.23622047244094491"/>
  <pageSetup paperSize="9" scale="72" orientation="landscape" r:id="rId1"/>
  <headerFooter alignWithMargins="0"/>
  <colBreaks count="1" manualBreakCount="1">
    <brk id="28" max="3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8034-2C53-448C-A30B-874C7B2F6170}">
  <sheetPr>
    <tabColor theme="4" tint="0.79998168889431442"/>
    <pageSetUpPr fitToPage="1"/>
  </sheetPr>
  <dimension ref="A1:AI53"/>
  <sheetViews>
    <sheetView view="pageBreakPreview" topLeftCell="A10" zoomScale="70" zoomScaleNormal="100" zoomScaleSheetLayoutView="70" workbookViewId="0">
      <selection activeCell="H40" sqref="H40"/>
    </sheetView>
  </sheetViews>
  <sheetFormatPr defaultRowHeight="14.25" x14ac:dyDescent="0.15"/>
  <cols>
    <col min="1" max="2" width="4.25" style="569" customWidth="1"/>
    <col min="3" max="3" width="25" style="525" customWidth="1"/>
    <col min="4" max="4" width="4.875" style="525" customWidth="1"/>
    <col min="5" max="5" width="41.625" style="525" customWidth="1"/>
    <col min="6" max="6" width="4.875" style="525" customWidth="1"/>
    <col min="7" max="7" width="19.625" style="570" customWidth="1"/>
    <col min="8" max="8" width="33.875" style="525" customWidth="1"/>
    <col min="9" max="22" width="4.875" style="525" customWidth="1"/>
    <col min="23" max="23" width="7.25" style="525" customWidth="1"/>
    <col min="24" max="24" width="13.25" style="525" customWidth="1"/>
    <col min="25" max="29" width="4.875" style="525" customWidth="1"/>
    <col min="30" max="30" width="9.25" style="525" bestFit="1" customWidth="1"/>
    <col min="31" max="32" width="4.875" style="525" customWidth="1"/>
    <col min="33" max="33" width="9" style="525"/>
    <col min="34" max="34" width="4.5" style="122"/>
    <col min="35" max="35" width="40.125" style="122" customWidth="1"/>
    <col min="36" max="16384" width="9" style="525"/>
  </cols>
  <sheetData>
    <row r="1" spans="1:35" ht="18.75" x14ac:dyDescent="0.15">
      <c r="A1" s="522"/>
      <c r="B1" s="522"/>
      <c r="C1" s="523"/>
      <c r="D1" s="523"/>
      <c r="E1" s="523"/>
      <c r="F1" s="523"/>
      <c r="G1" s="524"/>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H1" s="103"/>
      <c r="AI1" s="103"/>
    </row>
    <row r="2" spans="1:35" ht="18.75" customHeight="1" thickBot="1" x14ac:dyDescent="0.2">
      <c r="A2" s="526" t="s">
        <v>1195</v>
      </c>
      <c r="B2" s="526"/>
      <c r="C2" s="523"/>
      <c r="D2" s="523"/>
      <c r="E2" s="523"/>
      <c r="F2" s="523"/>
      <c r="G2" s="524"/>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H2" s="1"/>
      <c r="AI2" s="434"/>
    </row>
    <row r="3" spans="1:35" ht="19.5" thickTop="1" x14ac:dyDescent="0.15">
      <c r="A3" s="925" t="s">
        <v>132</v>
      </c>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H3" s="917" t="s">
        <v>755</v>
      </c>
      <c r="AI3" s="918"/>
    </row>
    <row r="4" spans="1:35" thickBot="1" x14ac:dyDescent="0.2">
      <c r="A4" s="522"/>
      <c r="B4" s="522"/>
      <c r="C4" s="523"/>
      <c r="D4" s="523"/>
      <c r="E4" s="523"/>
      <c r="F4" s="523"/>
      <c r="G4" s="524"/>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H4" s="919"/>
      <c r="AI4" s="920"/>
    </row>
    <row r="5" spans="1:35" thickTop="1" x14ac:dyDescent="0.15">
      <c r="A5" s="522"/>
      <c r="B5" s="522"/>
      <c r="C5" s="523"/>
      <c r="D5" s="523"/>
      <c r="E5" s="523"/>
      <c r="F5" s="523"/>
      <c r="G5" s="524"/>
      <c r="H5" s="523"/>
      <c r="I5" s="523"/>
      <c r="J5" s="522"/>
      <c r="K5" s="522"/>
      <c r="L5" s="522"/>
      <c r="M5" s="522"/>
      <c r="N5" s="522"/>
      <c r="O5" s="522"/>
      <c r="P5" s="522"/>
      <c r="Q5" s="522"/>
      <c r="R5" s="522"/>
      <c r="S5" s="926" t="s">
        <v>133</v>
      </c>
      <c r="T5" s="926"/>
      <c r="U5" s="926"/>
      <c r="V5" s="926"/>
      <c r="W5" s="527"/>
      <c r="X5" s="528"/>
      <c r="Y5" s="528"/>
      <c r="Z5" s="528"/>
      <c r="AA5" s="528"/>
      <c r="AB5" s="528"/>
      <c r="AC5" s="528"/>
      <c r="AD5" s="528"/>
      <c r="AE5" s="528"/>
      <c r="AF5" s="529"/>
      <c r="AH5" s="485"/>
      <c r="AI5" s="434"/>
    </row>
    <row r="6" spans="1:35" ht="18.75" x14ac:dyDescent="0.15">
      <c r="A6" s="522"/>
      <c r="B6" s="522"/>
      <c r="C6" s="523"/>
      <c r="D6" s="523"/>
      <c r="E6" s="523"/>
      <c r="F6" s="523"/>
      <c r="G6" s="524"/>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H6" s="107"/>
      <c r="AI6" s="107"/>
    </row>
    <row r="7" spans="1:35" ht="18.75" x14ac:dyDescent="0.15">
      <c r="A7" s="926" t="s">
        <v>134</v>
      </c>
      <c r="B7" s="926"/>
      <c r="C7" s="926"/>
      <c r="D7" s="926" t="s">
        <v>135</v>
      </c>
      <c r="E7" s="926"/>
      <c r="F7" s="927" t="s">
        <v>136</v>
      </c>
      <c r="G7" s="927"/>
      <c r="H7" s="926" t="s">
        <v>137</v>
      </c>
      <c r="I7" s="926"/>
      <c r="J7" s="926"/>
      <c r="K7" s="926"/>
      <c r="L7" s="926"/>
      <c r="M7" s="926"/>
      <c r="N7" s="926"/>
      <c r="O7" s="926"/>
      <c r="P7" s="926"/>
      <c r="Q7" s="926"/>
      <c r="R7" s="926"/>
      <c r="S7" s="926"/>
      <c r="T7" s="926"/>
      <c r="U7" s="926"/>
      <c r="V7" s="926"/>
      <c r="W7" s="926"/>
      <c r="X7" s="926"/>
      <c r="Y7" s="926" t="s">
        <v>138</v>
      </c>
      <c r="Z7" s="926"/>
      <c r="AA7" s="926"/>
      <c r="AB7" s="926"/>
      <c r="AC7" s="926" t="s">
        <v>139</v>
      </c>
      <c r="AD7" s="926"/>
      <c r="AE7" s="926"/>
      <c r="AF7" s="928"/>
      <c r="AH7" s="107"/>
      <c r="AI7" s="107"/>
    </row>
    <row r="8" spans="1:35" ht="18.75" x14ac:dyDescent="0.15">
      <c r="A8" s="929" t="s">
        <v>140</v>
      </c>
      <c r="B8" s="929"/>
      <c r="C8" s="930"/>
      <c r="D8" s="530"/>
      <c r="E8" s="531"/>
      <c r="F8" s="532"/>
      <c r="G8" s="533"/>
      <c r="H8" s="911" t="s">
        <v>141</v>
      </c>
      <c r="I8" s="534" t="s">
        <v>782</v>
      </c>
      <c r="J8" s="535" t="s">
        <v>783</v>
      </c>
      <c r="K8" s="536"/>
      <c r="L8" s="536"/>
      <c r="M8" s="534" t="s">
        <v>782</v>
      </c>
      <c r="N8" s="535" t="s">
        <v>784</v>
      </c>
      <c r="O8" s="536"/>
      <c r="P8" s="536"/>
      <c r="Q8" s="534" t="s">
        <v>782</v>
      </c>
      <c r="R8" s="535" t="s">
        <v>785</v>
      </c>
      <c r="S8" s="536"/>
      <c r="T8" s="536"/>
      <c r="U8" s="534" t="s">
        <v>782</v>
      </c>
      <c r="V8" s="535" t="s">
        <v>786</v>
      </c>
      <c r="W8" s="536"/>
      <c r="X8" s="537"/>
      <c r="Y8" s="921"/>
      <c r="Z8" s="921"/>
      <c r="AA8" s="921"/>
      <c r="AB8" s="921"/>
      <c r="AC8" s="921"/>
      <c r="AD8" s="921"/>
      <c r="AE8" s="921"/>
      <c r="AF8" s="923"/>
      <c r="AH8" s="106"/>
      <c r="AI8" s="106"/>
    </row>
    <row r="9" spans="1:35" ht="18.75" x14ac:dyDescent="0.15">
      <c r="A9" s="926"/>
      <c r="B9" s="926"/>
      <c r="C9" s="928"/>
      <c r="D9" s="538"/>
      <c r="E9" s="539"/>
      <c r="F9" s="540"/>
      <c r="G9" s="541"/>
      <c r="H9" s="912"/>
      <c r="I9" s="542" t="s">
        <v>782</v>
      </c>
      <c r="J9" s="543" t="s">
        <v>787</v>
      </c>
      <c r="K9" s="544"/>
      <c r="L9" s="544"/>
      <c r="M9" s="545" t="s">
        <v>782</v>
      </c>
      <c r="N9" s="543" t="s">
        <v>788</v>
      </c>
      <c r="O9" s="544"/>
      <c r="P9" s="544"/>
      <c r="Q9" s="545" t="s">
        <v>782</v>
      </c>
      <c r="R9" s="543" t="s">
        <v>789</v>
      </c>
      <c r="S9" s="544"/>
      <c r="T9" s="544"/>
      <c r="U9" s="545" t="s">
        <v>782</v>
      </c>
      <c r="V9" s="543" t="s">
        <v>790</v>
      </c>
      <c r="W9" s="544"/>
      <c r="X9" s="546"/>
      <c r="Y9" s="922"/>
      <c r="Z9" s="922"/>
      <c r="AA9" s="922"/>
      <c r="AB9" s="922"/>
      <c r="AC9" s="922"/>
      <c r="AD9" s="922"/>
      <c r="AE9" s="922"/>
      <c r="AF9" s="924"/>
      <c r="AH9" s="106"/>
      <c r="AI9" s="106"/>
    </row>
    <row r="10" spans="1:35" ht="18.75" x14ac:dyDescent="0.15">
      <c r="A10" s="547"/>
      <c r="B10" s="548"/>
      <c r="C10" s="549"/>
      <c r="D10" s="550"/>
      <c r="E10" s="537"/>
      <c r="F10" s="550"/>
      <c r="G10" s="537"/>
      <c r="H10" s="722" t="s">
        <v>85</v>
      </c>
      <c r="I10" s="731" t="s">
        <v>782</v>
      </c>
      <c r="J10" s="732" t="s">
        <v>791</v>
      </c>
      <c r="K10" s="733"/>
      <c r="L10" s="734"/>
      <c r="M10" s="735" t="s">
        <v>782</v>
      </c>
      <c r="N10" s="732" t="s">
        <v>792</v>
      </c>
      <c r="O10" s="736"/>
      <c r="P10" s="736"/>
      <c r="Q10" s="736"/>
      <c r="R10" s="736"/>
      <c r="S10" s="736"/>
      <c r="T10" s="736"/>
      <c r="U10" s="736"/>
      <c r="V10" s="736"/>
      <c r="W10" s="736"/>
      <c r="X10" s="737"/>
      <c r="Y10" s="551" t="s">
        <v>782</v>
      </c>
      <c r="Z10" s="535" t="s">
        <v>793</v>
      </c>
      <c r="AA10" s="535"/>
      <c r="AB10" s="552"/>
      <c r="AC10" s="551" t="s">
        <v>782</v>
      </c>
      <c r="AD10" s="535" t="s">
        <v>793</v>
      </c>
      <c r="AE10" s="535"/>
      <c r="AF10" s="552"/>
      <c r="AG10" s="106"/>
      <c r="AH10" s="106"/>
      <c r="AI10" s="525"/>
    </row>
    <row r="11" spans="1:35" x14ac:dyDescent="0.15">
      <c r="A11" s="553"/>
      <c r="B11" s="554"/>
      <c r="C11" s="555"/>
      <c r="D11" s="556"/>
      <c r="E11" s="557"/>
      <c r="F11" s="556"/>
      <c r="G11" s="557"/>
      <c r="H11" s="913" t="s">
        <v>84</v>
      </c>
      <c r="I11" s="738" t="s">
        <v>782</v>
      </c>
      <c r="J11" s="739" t="s">
        <v>794</v>
      </c>
      <c r="K11" s="739"/>
      <c r="L11" s="740"/>
      <c r="M11" s="741" t="s">
        <v>782</v>
      </c>
      <c r="N11" s="739" t="s">
        <v>795</v>
      </c>
      <c r="O11" s="739"/>
      <c r="P11" s="740"/>
      <c r="Q11" s="741" t="s">
        <v>782</v>
      </c>
      <c r="R11" s="742" t="s">
        <v>796</v>
      </c>
      <c r="S11" s="742"/>
      <c r="T11" s="742"/>
      <c r="U11" s="742"/>
      <c r="V11" s="742"/>
      <c r="W11" s="742"/>
      <c r="X11" s="743"/>
      <c r="Y11" s="558" t="s">
        <v>782</v>
      </c>
      <c r="Z11" s="559" t="s">
        <v>797</v>
      </c>
      <c r="AA11" s="560"/>
      <c r="AB11" s="561"/>
      <c r="AC11" s="558" t="s">
        <v>782</v>
      </c>
      <c r="AD11" s="559" t="s">
        <v>797</v>
      </c>
      <c r="AE11" s="560"/>
      <c r="AF11" s="561"/>
      <c r="AG11" s="124"/>
      <c r="AI11" s="525"/>
    </row>
    <row r="12" spans="1:35" x14ac:dyDescent="0.15">
      <c r="A12" s="553"/>
      <c r="B12" s="554"/>
      <c r="C12" s="555"/>
      <c r="D12" s="556"/>
      <c r="E12" s="557"/>
      <c r="F12" s="556"/>
      <c r="G12" s="557"/>
      <c r="H12" s="914"/>
      <c r="I12" s="744" t="s">
        <v>782</v>
      </c>
      <c r="J12" s="745" t="s">
        <v>798</v>
      </c>
      <c r="K12" s="745"/>
      <c r="L12" s="746"/>
      <c r="M12" s="746"/>
      <c r="N12" s="746"/>
      <c r="O12" s="746"/>
      <c r="P12" s="746"/>
      <c r="Q12" s="746"/>
      <c r="R12" s="746"/>
      <c r="S12" s="746"/>
      <c r="T12" s="746"/>
      <c r="U12" s="746"/>
      <c r="V12" s="746"/>
      <c r="W12" s="746"/>
      <c r="X12" s="747"/>
      <c r="Y12" s="562"/>
      <c r="Z12" s="560"/>
      <c r="AA12" s="560"/>
      <c r="AB12" s="561"/>
      <c r="AC12" s="562"/>
      <c r="AD12" s="560"/>
      <c r="AE12" s="560"/>
      <c r="AF12" s="561"/>
      <c r="AG12" s="122"/>
      <c r="AI12" s="525"/>
    </row>
    <row r="13" spans="1:35" x14ac:dyDescent="0.15">
      <c r="A13" s="553"/>
      <c r="B13" s="554"/>
      <c r="C13" s="555"/>
      <c r="D13" s="556"/>
      <c r="E13" s="557"/>
      <c r="F13" s="556"/>
      <c r="G13" s="557"/>
      <c r="H13" s="723" t="s">
        <v>86</v>
      </c>
      <c r="I13" s="748" t="s">
        <v>782</v>
      </c>
      <c r="J13" s="749" t="s">
        <v>799</v>
      </c>
      <c r="K13" s="750"/>
      <c r="L13" s="751"/>
      <c r="M13" s="752" t="s">
        <v>782</v>
      </c>
      <c r="N13" s="749" t="s">
        <v>800</v>
      </c>
      <c r="O13" s="753"/>
      <c r="P13" s="753"/>
      <c r="Q13" s="753"/>
      <c r="R13" s="753"/>
      <c r="S13" s="753"/>
      <c r="T13" s="753"/>
      <c r="U13" s="753"/>
      <c r="V13" s="753"/>
      <c r="W13" s="753"/>
      <c r="X13" s="754"/>
      <c r="Y13" s="562"/>
      <c r="Z13" s="560"/>
      <c r="AA13" s="560"/>
      <c r="AB13" s="561"/>
      <c r="AC13" s="562"/>
      <c r="AD13" s="560"/>
      <c r="AE13" s="560"/>
      <c r="AF13" s="561"/>
      <c r="AG13" s="122"/>
      <c r="AI13" s="525"/>
    </row>
    <row r="14" spans="1:35" x14ac:dyDescent="0.15">
      <c r="A14" s="553"/>
      <c r="B14" s="554"/>
      <c r="C14" s="555"/>
      <c r="D14" s="556"/>
      <c r="E14" s="557"/>
      <c r="F14" s="556"/>
      <c r="G14" s="557"/>
      <c r="H14" s="724" t="s">
        <v>114</v>
      </c>
      <c r="I14" s="748" t="s">
        <v>782</v>
      </c>
      <c r="J14" s="749" t="s">
        <v>801</v>
      </c>
      <c r="K14" s="750"/>
      <c r="L14" s="751"/>
      <c r="M14" s="752" t="s">
        <v>782</v>
      </c>
      <c r="N14" s="749" t="s">
        <v>802</v>
      </c>
      <c r="O14" s="753"/>
      <c r="P14" s="753"/>
      <c r="Q14" s="750"/>
      <c r="R14" s="750"/>
      <c r="S14" s="750"/>
      <c r="T14" s="750"/>
      <c r="U14" s="750"/>
      <c r="V14" s="750"/>
      <c r="W14" s="750"/>
      <c r="X14" s="755"/>
      <c r="Y14" s="562"/>
      <c r="Z14" s="560"/>
      <c r="AA14" s="560"/>
      <c r="AB14" s="561"/>
      <c r="AC14" s="562"/>
      <c r="AD14" s="560"/>
      <c r="AE14" s="560"/>
      <c r="AF14" s="561"/>
      <c r="AG14" s="122"/>
      <c r="AI14" s="525"/>
    </row>
    <row r="15" spans="1:35" x14ac:dyDescent="0.15">
      <c r="A15" s="553"/>
      <c r="B15" s="554"/>
      <c r="C15" s="555"/>
      <c r="D15" s="556"/>
      <c r="E15" s="557"/>
      <c r="F15" s="556"/>
      <c r="G15" s="557"/>
      <c r="H15" s="725" t="s">
        <v>115</v>
      </c>
      <c r="I15" s="748" t="s">
        <v>782</v>
      </c>
      <c r="J15" s="749" t="s">
        <v>801</v>
      </c>
      <c r="K15" s="750"/>
      <c r="L15" s="751"/>
      <c r="M15" s="752" t="s">
        <v>782</v>
      </c>
      <c r="N15" s="749" t="s">
        <v>802</v>
      </c>
      <c r="O15" s="753"/>
      <c r="P15" s="753"/>
      <c r="Q15" s="750"/>
      <c r="R15" s="750"/>
      <c r="S15" s="750"/>
      <c r="T15" s="750"/>
      <c r="U15" s="750"/>
      <c r="V15" s="750"/>
      <c r="W15" s="750"/>
      <c r="X15" s="755"/>
      <c r="Y15" s="562"/>
      <c r="Z15" s="560"/>
      <c r="AA15" s="560"/>
      <c r="AB15" s="561"/>
      <c r="AC15" s="562"/>
      <c r="AD15" s="560"/>
      <c r="AE15" s="560"/>
      <c r="AF15" s="561"/>
      <c r="AG15" s="122"/>
      <c r="AI15" s="525"/>
    </row>
    <row r="16" spans="1:35" x14ac:dyDescent="0.15">
      <c r="A16" s="553"/>
      <c r="B16" s="554"/>
      <c r="C16" s="563"/>
      <c r="D16" s="564"/>
      <c r="E16" s="557"/>
      <c r="F16" s="556"/>
      <c r="G16" s="565"/>
      <c r="H16" s="726" t="s">
        <v>803</v>
      </c>
      <c r="I16" s="748" t="s">
        <v>782</v>
      </c>
      <c r="J16" s="749" t="s">
        <v>801</v>
      </c>
      <c r="K16" s="750"/>
      <c r="L16" s="751"/>
      <c r="M16" s="752" t="s">
        <v>782</v>
      </c>
      <c r="N16" s="749" t="s">
        <v>804</v>
      </c>
      <c r="O16" s="752"/>
      <c r="P16" s="749"/>
      <c r="Q16" s="753"/>
      <c r="R16" s="753"/>
      <c r="S16" s="753"/>
      <c r="T16" s="753"/>
      <c r="U16" s="753"/>
      <c r="V16" s="753"/>
      <c r="W16" s="753"/>
      <c r="X16" s="754"/>
      <c r="Y16" s="560"/>
      <c r="Z16" s="560"/>
      <c r="AA16" s="560"/>
      <c r="AB16" s="561"/>
      <c r="AC16" s="562"/>
      <c r="AD16" s="560"/>
      <c r="AE16" s="560"/>
      <c r="AF16" s="561"/>
      <c r="AG16" s="122"/>
      <c r="AI16" s="525"/>
    </row>
    <row r="17" spans="1:35" x14ac:dyDescent="0.15">
      <c r="A17" s="553"/>
      <c r="B17" s="554"/>
      <c r="C17" s="563"/>
      <c r="D17" s="564"/>
      <c r="E17" s="557"/>
      <c r="F17" s="556"/>
      <c r="G17" s="565"/>
      <c r="H17" s="726" t="s">
        <v>805</v>
      </c>
      <c r="I17" s="748" t="s">
        <v>782</v>
      </c>
      <c r="J17" s="749" t="s">
        <v>801</v>
      </c>
      <c r="K17" s="750"/>
      <c r="L17" s="751"/>
      <c r="M17" s="752" t="s">
        <v>782</v>
      </c>
      <c r="N17" s="749" t="s">
        <v>804</v>
      </c>
      <c r="O17" s="752"/>
      <c r="P17" s="749"/>
      <c r="Q17" s="753"/>
      <c r="R17" s="753"/>
      <c r="S17" s="753"/>
      <c r="T17" s="753"/>
      <c r="U17" s="753"/>
      <c r="V17" s="753"/>
      <c r="W17" s="753"/>
      <c r="X17" s="754"/>
      <c r="Y17" s="560"/>
      <c r="Z17" s="560"/>
      <c r="AA17" s="560"/>
      <c r="AB17" s="561"/>
      <c r="AC17" s="562"/>
      <c r="AD17" s="560"/>
      <c r="AE17" s="560"/>
      <c r="AF17" s="561"/>
      <c r="AG17" s="122"/>
      <c r="AI17" s="525"/>
    </row>
    <row r="18" spans="1:35" ht="13.5" customHeight="1" x14ac:dyDescent="0.15">
      <c r="A18" s="553"/>
      <c r="B18" s="554"/>
      <c r="C18" s="555"/>
      <c r="D18" s="556"/>
      <c r="E18" s="557"/>
      <c r="F18" s="556"/>
      <c r="G18" s="557"/>
      <c r="H18" s="915" t="s">
        <v>116</v>
      </c>
      <c r="I18" s="907" t="s">
        <v>782</v>
      </c>
      <c r="J18" s="909" t="s">
        <v>794</v>
      </c>
      <c r="K18" s="909"/>
      <c r="L18" s="907" t="s">
        <v>782</v>
      </c>
      <c r="M18" s="909" t="s">
        <v>806</v>
      </c>
      <c r="N18" s="909"/>
      <c r="O18" s="739"/>
      <c r="P18" s="739"/>
      <c r="Q18" s="739"/>
      <c r="R18" s="739"/>
      <c r="S18" s="739"/>
      <c r="T18" s="739"/>
      <c r="U18" s="739"/>
      <c r="V18" s="739"/>
      <c r="W18" s="739"/>
      <c r="X18" s="756"/>
      <c r="Y18" s="562"/>
      <c r="Z18" s="560"/>
      <c r="AA18" s="560"/>
      <c r="AB18" s="561"/>
      <c r="AC18" s="562"/>
      <c r="AD18" s="560"/>
      <c r="AE18" s="560"/>
      <c r="AF18" s="561"/>
      <c r="AG18" s="122"/>
      <c r="AI18" s="525"/>
    </row>
    <row r="19" spans="1:35" x14ac:dyDescent="0.15">
      <c r="A19" s="553"/>
      <c r="B19" s="554"/>
      <c r="C19" s="555"/>
      <c r="D19" s="556"/>
      <c r="E19" s="557"/>
      <c r="F19" s="556"/>
      <c r="G19" s="557"/>
      <c r="H19" s="916"/>
      <c r="I19" s="908"/>
      <c r="J19" s="910"/>
      <c r="K19" s="910"/>
      <c r="L19" s="908"/>
      <c r="M19" s="910"/>
      <c r="N19" s="910"/>
      <c r="O19" s="745"/>
      <c r="P19" s="745"/>
      <c r="Q19" s="745"/>
      <c r="R19" s="745"/>
      <c r="S19" s="745"/>
      <c r="T19" s="745"/>
      <c r="U19" s="745"/>
      <c r="V19" s="745"/>
      <c r="W19" s="745"/>
      <c r="X19" s="757"/>
      <c r="Y19" s="562"/>
      <c r="Z19" s="560"/>
      <c r="AA19" s="560"/>
      <c r="AB19" s="561"/>
      <c r="AC19" s="562"/>
      <c r="AD19" s="560"/>
      <c r="AE19" s="560"/>
      <c r="AF19" s="561"/>
      <c r="AG19" s="122"/>
      <c r="AI19" s="525"/>
    </row>
    <row r="20" spans="1:35" x14ac:dyDescent="0.15">
      <c r="A20" s="553"/>
      <c r="B20" s="554"/>
      <c r="C20" s="555"/>
      <c r="D20" s="556"/>
      <c r="E20" s="557"/>
      <c r="F20" s="556"/>
      <c r="G20" s="557"/>
      <c r="H20" s="723" t="s">
        <v>96</v>
      </c>
      <c r="I20" s="748" t="s">
        <v>782</v>
      </c>
      <c r="J20" s="749" t="s">
        <v>794</v>
      </c>
      <c r="K20" s="750"/>
      <c r="L20" s="752" t="s">
        <v>782</v>
      </c>
      <c r="M20" s="749" t="s">
        <v>806</v>
      </c>
      <c r="N20" s="758"/>
      <c r="O20" s="758"/>
      <c r="P20" s="758"/>
      <c r="Q20" s="758"/>
      <c r="R20" s="758"/>
      <c r="S20" s="758"/>
      <c r="T20" s="758"/>
      <c r="U20" s="758"/>
      <c r="V20" s="758"/>
      <c r="W20" s="758"/>
      <c r="X20" s="759"/>
      <c r="Y20" s="562"/>
      <c r="Z20" s="560"/>
      <c r="AA20" s="560"/>
      <c r="AB20" s="561"/>
      <c r="AC20" s="562"/>
      <c r="AD20" s="560"/>
      <c r="AE20" s="560"/>
      <c r="AF20" s="561"/>
      <c r="AG20" s="122"/>
      <c r="AI20" s="525"/>
    </row>
    <row r="21" spans="1:35" ht="13.5" customHeight="1" x14ac:dyDescent="0.15">
      <c r="A21" s="553"/>
      <c r="B21" s="554"/>
      <c r="C21" s="555"/>
      <c r="D21" s="556"/>
      <c r="E21" s="557"/>
      <c r="F21" s="556"/>
      <c r="G21" s="557"/>
      <c r="H21" s="915" t="s">
        <v>807</v>
      </c>
      <c r="I21" s="907" t="s">
        <v>782</v>
      </c>
      <c r="J21" s="909" t="s">
        <v>794</v>
      </c>
      <c r="K21" s="909"/>
      <c r="L21" s="907" t="s">
        <v>782</v>
      </c>
      <c r="M21" s="909" t="s">
        <v>806</v>
      </c>
      <c r="N21" s="909"/>
      <c r="O21" s="739"/>
      <c r="P21" s="739"/>
      <c r="Q21" s="739"/>
      <c r="R21" s="739"/>
      <c r="S21" s="739"/>
      <c r="T21" s="739"/>
      <c r="U21" s="739"/>
      <c r="V21" s="739"/>
      <c r="W21" s="739"/>
      <c r="X21" s="756"/>
      <c r="Y21" s="562"/>
      <c r="Z21" s="560"/>
      <c r="AA21" s="560"/>
      <c r="AB21" s="561"/>
      <c r="AC21" s="562"/>
      <c r="AD21" s="560"/>
      <c r="AE21" s="560"/>
      <c r="AF21" s="561"/>
      <c r="AG21" s="122"/>
      <c r="AI21" s="525"/>
    </row>
    <row r="22" spans="1:35" x14ac:dyDescent="0.15">
      <c r="A22" s="553"/>
      <c r="B22" s="554"/>
      <c r="C22" s="555"/>
      <c r="D22" s="556"/>
      <c r="E22" s="557"/>
      <c r="F22" s="556"/>
      <c r="G22" s="557"/>
      <c r="H22" s="916"/>
      <c r="I22" s="908"/>
      <c r="J22" s="910"/>
      <c r="K22" s="910"/>
      <c r="L22" s="908"/>
      <c r="M22" s="910"/>
      <c r="N22" s="910"/>
      <c r="O22" s="745"/>
      <c r="P22" s="745"/>
      <c r="Q22" s="745"/>
      <c r="R22" s="745"/>
      <c r="S22" s="745"/>
      <c r="T22" s="745"/>
      <c r="U22" s="745"/>
      <c r="V22" s="745"/>
      <c r="W22" s="745"/>
      <c r="X22" s="757"/>
      <c r="Y22" s="562"/>
      <c r="Z22" s="560"/>
      <c r="AA22" s="560"/>
      <c r="AB22" s="561"/>
      <c r="AC22" s="562"/>
      <c r="AD22" s="560"/>
      <c r="AE22" s="560"/>
      <c r="AF22" s="561"/>
      <c r="AG22" s="122"/>
      <c r="AI22" s="525"/>
    </row>
    <row r="23" spans="1:35" x14ac:dyDescent="0.15">
      <c r="A23" s="553"/>
      <c r="B23" s="554"/>
      <c r="C23" s="555"/>
      <c r="D23" s="556"/>
      <c r="E23" s="557"/>
      <c r="F23" s="556"/>
      <c r="G23" s="557"/>
      <c r="H23" s="723" t="s">
        <v>111</v>
      </c>
      <c r="I23" s="748" t="s">
        <v>782</v>
      </c>
      <c r="J23" s="749" t="s">
        <v>794</v>
      </c>
      <c r="K23" s="750"/>
      <c r="L23" s="752" t="s">
        <v>782</v>
      </c>
      <c r="M23" s="749" t="s">
        <v>806</v>
      </c>
      <c r="N23" s="758"/>
      <c r="O23" s="758"/>
      <c r="P23" s="758"/>
      <c r="Q23" s="758"/>
      <c r="R23" s="758"/>
      <c r="S23" s="758"/>
      <c r="T23" s="758"/>
      <c r="U23" s="758"/>
      <c r="V23" s="758"/>
      <c r="W23" s="758"/>
      <c r="X23" s="759"/>
      <c r="Y23" s="562"/>
      <c r="Z23" s="560"/>
      <c r="AA23" s="560"/>
      <c r="AB23" s="561"/>
      <c r="AC23" s="562"/>
      <c r="AD23" s="560"/>
      <c r="AE23" s="560"/>
      <c r="AF23" s="561"/>
      <c r="AG23" s="122"/>
      <c r="AI23" s="525"/>
    </row>
    <row r="24" spans="1:35" x14ac:dyDescent="0.15">
      <c r="A24" s="553"/>
      <c r="B24" s="554"/>
      <c r="C24" s="555"/>
      <c r="D24" s="556"/>
      <c r="E24" s="557"/>
      <c r="F24" s="556"/>
      <c r="G24" s="557"/>
      <c r="H24" s="723" t="s">
        <v>112</v>
      </c>
      <c r="I24" s="748" t="s">
        <v>782</v>
      </c>
      <c r="J24" s="749" t="s">
        <v>794</v>
      </c>
      <c r="K24" s="750"/>
      <c r="L24" s="752" t="s">
        <v>782</v>
      </c>
      <c r="M24" s="749" t="s">
        <v>806</v>
      </c>
      <c r="N24" s="758"/>
      <c r="O24" s="758"/>
      <c r="P24" s="758"/>
      <c r="Q24" s="758"/>
      <c r="R24" s="758"/>
      <c r="S24" s="758"/>
      <c r="T24" s="758"/>
      <c r="U24" s="758"/>
      <c r="V24" s="758"/>
      <c r="W24" s="758"/>
      <c r="X24" s="759"/>
      <c r="Y24" s="562"/>
      <c r="Z24" s="560"/>
      <c r="AA24" s="560"/>
      <c r="AB24" s="561"/>
      <c r="AC24" s="562"/>
      <c r="AD24" s="560"/>
      <c r="AE24" s="560"/>
      <c r="AF24" s="561"/>
      <c r="AG24" s="122"/>
      <c r="AI24" s="525"/>
    </row>
    <row r="25" spans="1:35" x14ac:dyDescent="0.15">
      <c r="A25" s="553"/>
      <c r="B25" s="554"/>
      <c r="C25" s="555"/>
      <c r="D25" s="556"/>
      <c r="E25" s="557"/>
      <c r="F25" s="556"/>
      <c r="G25" s="557"/>
      <c r="H25" s="723" t="s">
        <v>94</v>
      </c>
      <c r="I25" s="738" t="s">
        <v>782</v>
      </c>
      <c r="J25" s="749" t="s">
        <v>794</v>
      </c>
      <c r="K25" s="749"/>
      <c r="L25" s="752" t="s">
        <v>782</v>
      </c>
      <c r="M25" s="749" t="s">
        <v>808</v>
      </c>
      <c r="N25" s="749"/>
      <c r="O25" s="750"/>
      <c r="P25" s="750"/>
      <c r="Q25" s="752" t="s">
        <v>782</v>
      </c>
      <c r="R25" s="749" t="s">
        <v>809</v>
      </c>
      <c r="S25" s="749"/>
      <c r="T25" s="750"/>
      <c r="U25" s="750"/>
      <c r="V25" s="750"/>
      <c r="W25" s="750"/>
      <c r="X25" s="755"/>
      <c r="Y25" s="562"/>
      <c r="Z25" s="560"/>
      <c r="AA25" s="560"/>
      <c r="AB25" s="561"/>
      <c r="AC25" s="562"/>
      <c r="AD25" s="560"/>
      <c r="AE25" s="560"/>
      <c r="AF25" s="561"/>
      <c r="AG25" s="122"/>
      <c r="AI25" s="525"/>
    </row>
    <row r="26" spans="1:35" ht="13.5" customHeight="1" x14ac:dyDescent="0.15">
      <c r="A26" s="553"/>
      <c r="B26" s="554"/>
      <c r="C26" s="555"/>
      <c r="D26" s="556"/>
      <c r="E26" s="557"/>
      <c r="F26" s="556"/>
      <c r="G26" s="557"/>
      <c r="H26" s="915" t="s">
        <v>120</v>
      </c>
      <c r="I26" s="907" t="s">
        <v>782</v>
      </c>
      <c r="J26" s="909" t="s">
        <v>794</v>
      </c>
      <c r="K26" s="909"/>
      <c r="L26" s="907" t="s">
        <v>782</v>
      </c>
      <c r="M26" s="909" t="s">
        <v>806</v>
      </c>
      <c r="N26" s="909"/>
      <c r="O26" s="739"/>
      <c r="P26" s="739"/>
      <c r="Q26" s="739"/>
      <c r="R26" s="739"/>
      <c r="S26" s="739"/>
      <c r="T26" s="739"/>
      <c r="U26" s="739"/>
      <c r="V26" s="739"/>
      <c r="W26" s="739"/>
      <c r="X26" s="756"/>
      <c r="Y26" s="562"/>
      <c r="Z26" s="560"/>
      <c r="AA26" s="560"/>
      <c r="AB26" s="561"/>
      <c r="AC26" s="562"/>
      <c r="AD26" s="560"/>
      <c r="AE26" s="560"/>
      <c r="AF26" s="561"/>
      <c r="AG26" s="122"/>
      <c r="AI26" s="525"/>
    </row>
    <row r="27" spans="1:35" x14ac:dyDescent="0.15">
      <c r="A27" s="553"/>
      <c r="B27" s="554"/>
      <c r="C27" s="555"/>
      <c r="D27" s="556"/>
      <c r="E27" s="557"/>
      <c r="F27" s="556"/>
      <c r="G27" s="557"/>
      <c r="H27" s="916"/>
      <c r="I27" s="908"/>
      <c r="J27" s="910"/>
      <c r="K27" s="910"/>
      <c r="L27" s="908"/>
      <c r="M27" s="910"/>
      <c r="N27" s="910"/>
      <c r="O27" s="745"/>
      <c r="P27" s="745"/>
      <c r="Q27" s="745"/>
      <c r="R27" s="745"/>
      <c r="S27" s="745"/>
      <c r="T27" s="745"/>
      <c r="U27" s="745"/>
      <c r="V27" s="745"/>
      <c r="W27" s="745"/>
      <c r="X27" s="757"/>
      <c r="Y27" s="562"/>
      <c r="Z27" s="560"/>
      <c r="AA27" s="560"/>
      <c r="AB27" s="561"/>
      <c r="AC27" s="562"/>
      <c r="AD27" s="560"/>
      <c r="AE27" s="560"/>
      <c r="AF27" s="561"/>
      <c r="AG27" s="122"/>
      <c r="AI27" s="525"/>
    </row>
    <row r="28" spans="1:35" x14ac:dyDescent="0.15">
      <c r="A28" s="553"/>
      <c r="B28" s="554"/>
      <c r="C28" s="555"/>
      <c r="D28" s="523"/>
      <c r="E28" s="523"/>
      <c r="F28" s="556"/>
      <c r="G28" s="557"/>
      <c r="H28" s="723" t="s">
        <v>87</v>
      </c>
      <c r="I28" s="748" t="s">
        <v>782</v>
      </c>
      <c r="J28" s="749" t="s">
        <v>799</v>
      </c>
      <c r="K28" s="750"/>
      <c r="L28" s="751"/>
      <c r="M28" s="752" t="s">
        <v>782</v>
      </c>
      <c r="N28" s="749" t="s">
        <v>800</v>
      </c>
      <c r="O28" s="753"/>
      <c r="P28" s="753"/>
      <c r="Q28" s="753"/>
      <c r="R28" s="753"/>
      <c r="S28" s="753"/>
      <c r="T28" s="753"/>
      <c r="U28" s="753"/>
      <c r="V28" s="753"/>
      <c r="W28" s="753"/>
      <c r="X28" s="754"/>
      <c r="Y28" s="562"/>
      <c r="Z28" s="560"/>
      <c r="AA28" s="560"/>
      <c r="AB28" s="561"/>
      <c r="AC28" s="562"/>
      <c r="AD28" s="560"/>
      <c r="AE28" s="560"/>
      <c r="AF28" s="561"/>
      <c r="AG28" s="122"/>
      <c r="AI28" s="525"/>
    </row>
    <row r="29" spans="1:35" x14ac:dyDescent="0.15">
      <c r="A29" s="553"/>
      <c r="B29" s="554"/>
      <c r="C29" s="555"/>
      <c r="D29" s="558" t="s">
        <v>782</v>
      </c>
      <c r="E29" s="557" t="s">
        <v>810</v>
      </c>
      <c r="F29" s="556"/>
      <c r="G29" s="557"/>
      <c r="H29" s="727" t="s">
        <v>113</v>
      </c>
      <c r="I29" s="748" t="s">
        <v>782</v>
      </c>
      <c r="J29" s="749" t="s">
        <v>794</v>
      </c>
      <c r="K29" s="749"/>
      <c r="L29" s="752" t="s">
        <v>782</v>
      </c>
      <c r="M29" s="749" t="s">
        <v>811</v>
      </c>
      <c r="N29" s="749"/>
      <c r="O29" s="752" t="s">
        <v>782</v>
      </c>
      <c r="P29" s="749" t="s">
        <v>812</v>
      </c>
      <c r="Q29" s="758"/>
      <c r="R29" s="758"/>
      <c r="S29" s="758"/>
      <c r="T29" s="758"/>
      <c r="U29" s="758"/>
      <c r="V29" s="758"/>
      <c r="W29" s="758"/>
      <c r="X29" s="759"/>
      <c r="Y29" s="562"/>
      <c r="Z29" s="560"/>
      <c r="AA29" s="560"/>
      <c r="AB29" s="561"/>
      <c r="AC29" s="562"/>
      <c r="AD29" s="560"/>
      <c r="AE29" s="560"/>
      <c r="AF29" s="561"/>
      <c r="AG29" s="122"/>
      <c r="AI29" s="525"/>
    </row>
    <row r="30" spans="1:35" x14ac:dyDescent="0.15">
      <c r="A30" s="553"/>
      <c r="B30" s="554"/>
      <c r="C30" s="555" t="s">
        <v>813</v>
      </c>
      <c r="D30" s="558" t="s">
        <v>782</v>
      </c>
      <c r="E30" s="557" t="s">
        <v>814</v>
      </c>
      <c r="F30" s="558" t="s">
        <v>782</v>
      </c>
      <c r="G30" s="557" t="s">
        <v>815</v>
      </c>
      <c r="H30" s="727" t="s">
        <v>143</v>
      </c>
      <c r="I30" s="748" t="s">
        <v>782</v>
      </c>
      <c r="J30" s="749" t="s">
        <v>794</v>
      </c>
      <c r="K30" s="750"/>
      <c r="L30" s="752" t="s">
        <v>782</v>
      </c>
      <c r="M30" s="749" t="s">
        <v>811</v>
      </c>
      <c r="N30" s="758"/>
      <c r="O30" s="752" t="s">
        <v>782</v>
      </c>
      <c r="P30" s="749" t="s">
        <v>816</v>
      </c>
      <c r="Q30" s="758"/>
      <c r="R30" s="752" t="s">
        <v>782</v>
      </c>
      <c r="S30" s="749" t="s">
        <v>817</v>
      </c>
      <c r="T30" s="758"/>
      <c r="U30" s="752"/>
      <c r="V30" s="749"/>
      <c r="W30" s="758"/>
      <c r="X30" s="752"/>
      <c r="Y30" s="562"/>
      <c r="Z30" s="560"/>
      <c r="AA30" s="560"/>
      <c r="AB30" s="561"/>
      <c r="AC30" s="562"/>
      <c r="AD30" s="560"/>
      <c r="AE30" s="560"/>
      <c r="AF30" s="561"/>
      <c r="AG30" s="122"/>
      <c r="AI30" s="525"/>
    </row>
    <row r="31" spans="1:35" x14ac:dyDescent="0.15">
      <c r="A31" s="558" t="s">
        <v>782</v>
      </c>
      <c r="B31" s="554">
        <v>54</v>
      </c>
      <c r="C31" s="555" t="s">
        <v>818</v>
      </c>
      <c r="D31" s="556"/>
      <c r="E31" s="557" t="s">
        <v>819</v>
      </c>
      <c r="F31" s="558" t="s">
        <v>782</v>
      </c>
      <c r="G31" s="557" t="s">
        <v>820</v>
      </c>
      <c r="H31" s="725" t="s">
        <v>144</v>
      </c>
      <c r="I31" s="748" t="s">
        <v>782</v>
      </c>
      <c r="J31" s="749" t="s">
        <v>794</v>
      </c>
      <c r="K31" s="750"/>
      <c r="L31" s="752" t="s">
        <v>782</v>
      </c>
      <c r="M31" s="749" t="s">
        <v>806</v>
      </c>
      <c r="N31" s="758"/>
      <c r="O31" s="758"/>
      <c r="P31" s="758"/>
      <c r="Q31" s="758"/>
      <c r="R31" s="758"/>
      <c r="S31" s="758"/>
      <c r="T31" s="758"/>
      <c r="U31" s="758"/>
      <c r="V31" s="758"/>
      <c r="W31" s="758"/>
      <c r="X31" s="759"/>
      <c r="Y31" s="562"/>
      <c r="Z31" s="560"/>
      <c r="AA31" s="560"/>
      <c r="AB31" s="561"/>
      <c r="AC31" s="562"/>
      <c r="AD31" s="560"/>
      <c r="AE31" s="560"/>
      <c r="AF31" s="561"/>
      <c r="AG31" s="122"/>
      <c r="AI31" s="525"/>
    </row>
    <row r="32" spans="1:35" x14ac:dyDescent="0.15">
      <c r="A32" s="553"/>
      <c r="B32" s="554"/>
      <c r="C32" s="555" t="s">
        <v>821</v>
      </c>
      <c r="D32" s="558" t="s">
        <v>782</v>
      </c>
      <c r="E32" s="557" t="s">
        <v>822</v>
      </c>
      <c r="F32" s="556"/>
      <c r="G32" s="557"/>
      <c r="H32" s="723" t="s">
        <v>100</v>
      </c>
      <c r="I32" s="748" t="s">
        <v>782</v>
      </c>
      <c r="J32" s="749" t="s">
        <v>794</v>
      </c>
      <c r="K32" s="750"/>
      <c r="L32" s="752" t="s">
        <v>782</v>
      </c>
      <c r="M32" s="749" t="s">
        <v>806</v>
      </c>
      <c r="N32" s="758"/>
      <c r="O32" s="758"/>
      <c r="P32" s="758"/>
      <c r="Q32" s="758"/>
      <c r="R32" s="758"/>
      <c r="S32" s="758"/>
      <c r="T32" s="758"/>
      <c r="U32" s="758"/>
      <c r="V32" s="758"/>
      <c r="W32" s="758"/>
      <c r="X32" s="759"/>
      <c r="Y32" s="562"/>
      <c r="Z32" s="560"/>
      <c r="AA32" s="560"/>
      <c r="AB32" s="561"/>
      <c r="AC32" s="562"/>
      <c r="AD32" s="560"/>
      <c r="AE32" s="560"/>
      <c r="AF32" s="561"/>
      <c r="AG32" s="122"/>
      <c r="AI32" s="525"/>
    </row>
    <row r="33" spans="1:35" x14ac:dyDescent="0.15">
      <c r="A33" s="553"/>
      <c r="B33" s="554"/>
      <c r="C33" s="555"/>
      <c r="D33" s="558" t="s">
        <v>782</v>
      </c>
      <c r="E33" s="557" t="s">
        <v>823</v>
      </c>
      <c r="F33" s="556"/>
      <c r="G33" s="557"/>
      <c r="H33" s="723" t="s">
        <v>88</v>
      </c>
      <c r="I33" s="748" t="s">
        <v>782</v>
      </c>
      <c r="J33" s="749" t="s">
        <v>794</v>
      </c>
      <c r="K33" s="750"/>
      <c r="L33" s="752" t="s">
        <v>782</v>
      </c>
      <c r="M33" s="749" t="s">
        <v>806</v>
      </c>
      <c r="N33" s="758"/>
      <c r="O33" s="758"/>
      <c r="P33" s="758"/>
      <c r="Q33" s="758"/>
      <c r="R33" s="758"/>
      <c r="S33" s="758"/>
      <c r="T33" s="758"/>
      <c r="U33" s="758"/>
      <c r="V33" s="758"/>
      <c r="W33" s="758"/>
      <c r="X33" s="759"/>
      <c r="Y33" s="562"/>
      <c r="Z33" s="560"/>
      <c r="AA33" s="560"/>
      <c r="AB33" s="561"/>
      <c r="AC33" s="562"/>
      <c r="AD33" s="560"/>
      <c r="AE33" s="560"/>
      <c r="AF33" s="561"/>
      <c r="AG33" s="122"/>
      <c r="AI33" s="525"/>
    </row>
    <row r="34" spans="1:35" x14ac:dyDescent="0.15">
      <c r="A34" s="553"/>
      <c r="B34" s="554"/>
      <c r="C34" s="555"/>
      <c r="D34" s="556"/>
      <c r="E34" s="557" t="s">
        <v>824</v>
      </c>
      <c r="F34" s="556"/>
      <c r="G34" s="557"/>
      <c r="H34" s="723" t="s">
        <v>89</v>
      </c>
      <c r="I34" s="748" t="s">
        <v>782</v>
      </c>
      <c r="J34" s="749" t="s">
        <v>794</v>
      </c>
      <c r="K34" s="750"/>
      <c r="L34" s="752" t="s">
        <v>782</v>
      </c>
      <c r="M34" s="749" t="s">
        <v>806</v>
      </c>
      <c r="N34" s="758"/>
      <c r="O34" s="758"/>
      <c r="P34" s="758"/>
      <c r="Q34" s="758"/>
      <c r="R34" s="758"/>
      <c r="S34" s="758"/>
      <c r="T34" s="758"/>
      <c r="U34" s="758"/>
      <c r="V34" s="758"/>
      <c r="W34" s="758"/>
      <c r="X34" s="759"/>
      <c r="Y34" s="562"/>
      <c r="Z34" s="560"/>
      <c r="AA34" s="560"/>
      <c r="AB34" s="561"/>
      <c r="AC34" s="562"/>
      <c r="AD34" s="560"/>
      <c r="AE34" s="560"/>
      <c r="AF34" s="561"/>
      <c r="AG34" s="122"/>
      <c r="AI34" s="525"/>
    </row>
    <row r="35" spans="1:35" x14ac:dyDescent="0.15">
      <c r="A35" s="553"/>
      <c r="B35" s="554"/>
      <c r="C35" s="555"/>
      <c r="D35" s="556"/>
      <c r="E35" s="557"/>
      <c r="F35" s="556"/>
      <c r="G35" s="557"/>
      <c r="H35" s="723" t="s">
        <v>119</v>
      </c>
      <c r="I35" s="738" t="s">
        <v>782</v>
      </c>
      <c r="J35" s="749" t="s">
        <v>794</v>
      </c>
      <c r="K35" s="749"/>
      <c r="L35" s="752" t="s">
        <v>782</v>
      </c>
      <c r="M35" s="749" t="s">
        <v>825</v>
      </c>
      <c r="N35" s="749"/>
      <c r="O35" s="741" t="s">
        <v>782</v>
      </c>
      <c r="P35" s="749" t="s">
        <v>826</v>
      </c>
      <c r="Q35" s="758"/>
      <c r="R35" s="758"/>
      <c r="S35" s="758"/>
      <c r="T35" s="758"/>
      <c r="U35" s="758"/>
      <c r="V35" s="758"/>
      <c r="W35" s="758"/>
      <c r="X35" s="759"/>
      <c r="Y35" s="562"/>
      <c r="Z35" s="560"/>
      <c r="AA35" s="560"/>
      <c r="AB35" s="561"/>
      <c r="AC35" s="562"/>
      <c r="AD35" s="560"/>
      <c r="AE35" s="560"/>
      <c r="AF35" s="561"/>
      <c r="AG35" s="122"/>
      <c r="AI35" s="525"/>
    </row>
    <row r="36" spans="1:35" x14ac:dyDescent="0.15">
      <c r="A36" s="553"/>
      <c r="B36" s="554"/>
      <c r="C36" s="555"/>
      <c r="D36" s="556"/>
      <c r="E36" s="557"/>
      <c r="F36" s="556"/>
      <c r="G36" s="557"/>
      <c r="H36" s="725" t="s">
        <v>145</v>
      </c>
      <c r="I36" s="748" t="s">
        <v>782</v>
      </c>
      <c r="J36" s="749" t="s">
        <v>794</v>
      </c>
      <c r="K36" s="750"/>
      <c r="L36" s="752" t="s">
        <v>782</v>
      </c>
      <c r="M36" s="749" t="s">
        <v>806</v>
      </c>
      <c r="N36" s="758"/>
      <c r="O36" s="758"/>
      <c r="P36" s="758"/>
      <c r="Q36" s="758"/>
      <c r="R36" s="758"/>
      <c r="S36" s="758"/>
      <c r="T36" s="758"/>
      <c r="U36" s="758"/>
      <c r="V36" s="758"/>
      <c r="W36" s="758"/>
      <c r="X36" s="759"/>
      <c r="Y36" s="562"/>
      <c r="Z36" s="560"/>
      <c r="AA36" s="560"/>
      <c r="AB36" s="561"/>
      <c r="AC36" s="562"/>
      <c r="AD36" s="560"/>
      <c r="AE36" s="560"/>
      <c r="AF36" s="561"/>
      <c r="AG36" s="122"/>
      <c r="AI36" s="525"/>
    </row>
    <row r="37" spans="1:35" x14ac:dyDescent="0.15">
      <c r="A37" s="553"/>
      <c r="B37" s="554"/>
      <c r="C37" s="555"/>
      <c r="D37" s="556"/>
      <c r="E37" s="557"/>
      <c r="F37" s="556"/>
      <c r="G37" s="557"/>
      <c r="H37" s="723" t="s">
        <v>95</v>
      </c>
      <c r="I37" s="748" t="s">
        <v>782</v>
      </c>
      <c r="J37" s="749" t="s">
        <v>794</v>
      </c>
      <c r="K37" s="750"/>
      <c r="L37" s="752" t="s">
        <v>782</v>
      </c>
      <c r="M37" s="749" t="s">
        <v>806</v>
      </c>
      <c r="N37" s="758"/>
      <c r="O37" s="758"/>
      <c r="P37" s="758"/>
      <c r="Q37" s="758"/>
      <c r="R37" s="758"/>
      <c r="S37" s="758"/>
      <c r="T37" s="758"/>
      <c r="U37" s="758"/>
      <c r="V37" s="758"/>
      <c r="W37" s="758"/>
      <c r="X37" s="759"/>
      <c r="Y37" s="562"/>
      <c r="Z37" s="560"/>
      <c r="AA37" s="560"/>
      <c r="AB37" s="561"/>
      <c r="AC37" s="562"/>
      <c r="AD37" s="560"/>
      <c r="AE37" s="560"/>
      <c r="AF37" s="561"/>
      <c r="AG37" s="122"/>
      <c r="AI37" s="525"/>
    </row>
    <row r="38" spans="1:35" x14ac:dyDescent="0.15">
      <c r="A38" s="553"/>
      <c r="B38" s="554"/>
      <c r="C38" s="555"/>
      <c r="D38" s="556"/>
      <c r="E38" s="557"/>
      <c r="F38" s="556"/>
      <c r="G38" s="557"/>
      <c r="H38" s="723" t="s">
        <v>108</v>
      </c>
      <c r="I38" s="748" t="s">
        <v>782</v>
      </c>
      <c r="J38" s="749" t="s">
        <v>794</v>
      </c>
      <c r="K38" s="750"/>
      <c r="L38" s="752" t="s">
        <v>782</v>
      </c>
      <c r="M38" s="749" t="s">
        <v>806</v>
      </c>
      <c r="N38" s="758"/>
      <c r="O38" s="758"/>
      <c r="P38" s="758"/>
      <c r="Q38" s="758"/>
      <c r="R38" s="758"/>
      <c r="S38" s="758"/>
      <c r="T38" s="758"/>
      <c r="U38" s="758"/>
      <c r="V38" s="758"/>
      <c r="W38" s="758"/>
      <c r="X38" s="759"/>
      <c r="Y38" s="562"/>
      <c r="Z38" s="560"/>
      <c r="AA38" s="560"/>
      <c r="AB38" s="561"/>
      <c r="AC38" s="562"/>
      <c r="AD38" s="560"/>
      <c r="AE38" s="560"/>
      <c r="AF38" s="561"/>
      <c r="AG38" s="122"/>
      <c r="AI38" s="525"/>
    </row>
    <row r="39" spans="1:35" x14ac:dyDescent="0.15">
      <c r="A39" s="553"/>
      <c r="B39" s="554"/>
      <c r="C39" s="555"/>
      <c r="D39" s="556"/>
      <c r="E39" s="557"/>
      <c r="F39" s="556"/>
      <c r="G39" s="557"/>
      <c r="H39" s="723" t="s">
        <v>90</v>
      </c>
      <c r="I39" s="738" t="s">
        <v>782</v>
      </c>
      <c r="J39" s="749" t="s">
        <v>794</v>
      </c>
      <c r="K39" s="749"/>
      <c r="L39" s="752" t="s">
        <v>782</v>
      </c>
      <c r="M39" s="749" t="s">
        <v>825</v>
      </c>
      <c r="N39" s="749"/>
      <c r="O39" s="741" t="s">
        <v>782</v>
      </c>
      <c r="P39" s="749" t="s">
        <v>826</v>
      </c>
      <c r="Q39" s="758"/>
      <c r="R39" s="758"/>
      <c r="S39" s="758"/>
      <c r="T39" s="758"/>
      <c r="U39" s="758"/>
      <c r="V39" s="758"/>
      <c r="W39" s="758"/>
      <c r="X39" s="759"/>
      <c r="Y39" s="562"/>
      <c r="Z39" s="560"/>
      <c r="AA39" s="560"/>
      <c r="AB39" s="561"/>
      <c r="AC39" s="562"/>
      <c r="AD39" s="560"/>
      <c r="AE39" s="560"/>
      <c r="AF39" s="561"/>
      <c r="AG39" s="122"/>
      <c r="AI39" s="525"/>
    </row>
    <row r="40" spans="1:35" x14ac:dyDescent="0.15">
      <c r="A40" s="553"/>
      <c r="B40" s="554"/>
      <c r="C40" s="555"/>
      <c r="D40" s="556"/>
      <c r="E40" s="557"/>
      <c r="F40" s="556"/>
      <c r="G40" s="557"/>
      <c r="H40" s="723" t="s">
        <v>91</v>
      </c>
      <c r="I40" s="748" t="s">
        <v>782</v>
      </c>
      <c r="J40" s="749" t="s">
        <v>799</v>
      </c>
      <c r="K40" s="750"/>
      <c r="L40" s="751"/>
      <c r="M40" s="752" t="s">
        <v>782</v>
      </c>
      <c r="N40" s="749" t="s">
        <v>800</v>
      </c>
      <c r="O40" s="753"/>
      <c r="P40" s="753"/>
      <c r="Q40" s="753"/>
      <c r="R40" s="753"/>
      <c r="S40" s="753"/>
      <c r="T40" s="753"/>
      <c r="U40" s="753"/>
      <c r="V40" s="753"/>
      <c r="W40" s="753"/>
      <c r="X40" s="754"/>
      <c r="Y40" s="562"/>
      <c r="Z40" s="560"/>
      <c r="AA40" s="560"/>
      <c r="AB40" s="561"/>
      <c r="AC40" s="562"/>
      <c r="AD40" s="560"/>
      <c r="AE40" s="560"/>
      <c r="AF40" s="561"/>
      <c r="AG40" s="122"/>
      <c r="AI40" s="525"/>
    </row>
    <row r="41" spans="1:35" x14ac:dyDescent="0.15">
      <c r="A41" s="553"/>
      <c r="B41" s="554"/>
      <c r="C41" s="555"/>
      <c r="D41" s="556"/>
      <c r="E41" s="557"/>
      <c r="F41" s="556"/>
      <c r="G41" s="557"/>
      <c r="H41" s="723" t="s">
        <v>93</v>
      </c>
      <c r="I41" s="748" t="s">
        <v>782</v>
      </c>
      <c r="J41" s="749" t="s">
        <v>794</v>
      </c>
      <c r="K41" s="750"/>
      <c r="L41" s="752" t="s">
        <v>782</v>
      </c>
      <c r="M41" s="749" t="s">
        <v>806</v>
      </c>
      <c r="N41" s="758"/>
      <c r="O41" s="758"/>
      <c r="P41" s="758"/>
      <c r="Q41" s="758"/>
      <c r="R41" s="758"/>
      <c r="S41" s="758"/>
      <c r="T41" s="758"/>
      <c r="U41" s="758"/>
      <c r="V41" s="758"/>
      <c r="W41" s="758"/>
      <c r="X41" s="759"/>
      <c r="Y41" s="562"/>
      <c r="Z41" s="560"/>
      <c r="AA41" s="560"/>
      <c r="AB41" s="561"/>
      <c r="AC41" s="562"/>
      <c r="AD41" s="560"/>
      <c r="AE41" s="560"/>
      <c r="AF41" s="561"/>
      <c r="AG41" s="122"/>
      <c r="AI41" s="525"/>
    </row>
    <row r="42" spans="1:35" x14ac:dyDescent="0.15">
      <c r="A42" s="553"/>
      <c r="B42" s="554"/>
      <c r="C42" s="555"/>
      <c r="D42" s="556"/>
      <c r="E42" s="557"/>
      <c r="F42" s="556"/>
      <c r="G42" s="557"/>
      <c r="H42" s="723" t="s">
        <v>97</v>
      </c>
      <c r="I42" s="738" t="s">
        <v>782</v>
      </c>
      <c r="J42" s="749" t="s">
        <v>794</v>
      </c>
      <c r="K42" s="749"/>
      <c r="L42" s="752" t="s">
        <v>782</v>
      </c>
      <c r="M42" s="749" t="s">
        <v>825</v>
      </c>
      <c r="N42" s="749"/>
      <c r="O42" s="741" t="s">
        <v>782</v>
      </c>
      <c r="P42" s="749" t="s">
        <v>826</v>
      </c>
      <c r="Q42" s="758"/>
      <c r="R42" s="758"/>
      <c r="S42" s="758"/>
      <c r="T42" s="758"/>
      <c r="U42" s="758"/>
      <c r="V42" s="758"/>
      <c r="W42" s="758"/>
      <c r="X42" s="759"/>
      <c r="Y42" s="562"/>
      <c r="Z42" s="560"/>
      <c r="AA42" s="560"/>
      <c r="AB42" s="561"/>
      <c r="AC42" s="562"/>
      <c r="AD42" s="560"/>
      <c r="AE42" s="560"/>
      <c r="AF42" s="561"/>
      <c r="AG42" s="122"/>
      <c r="AI42" s="525"/>
    </row>
    <row r="43" spans="1:35" x14ac:dyDescent="0.15">
      <c r="A43" s="553"/>
      <c r="B43" s="554"/>
      <c r="C43" s="555"/>
      <c r="D43" s="556"/>
      <c r="E43" s="557"/>
      <c r="F43" s="556"/>
      <c r="G43" s="557"/>
      <c r="H43" s="725" t="s">
        <v>827</v>
      </c>
      <c r="I43" s="748" t="s">
        <v>782</v>
      </c>
      <c r="J43" s="749" t="s">
        <v>794</v>
      </c>
      <c r="K43" s="749"/>
      <c r="L43" s="752" t="s">
        <v>782</v>
      </c>
      <c r="M43" s="749" t="s">
        <v>825</v>
      </c>
      <c r="N43" s="749"/>
      <c r="O43" s="752" t="s">
        <v>782</v>
      </c>
      <c r="P43" s="749" t="s">
        <v>826</v>
      </c>
      <c r="Q43" s="750"/>
      <c r="R43" s="750"/>
      <c r="S43" s="750"/>
      <c r="T43" s="750"/>
      <c r="U43" s="750"/>
      <c r="V43" s="750"/>
      <c r="W43" s="750"/>
      <c r="X43" s="755"/>
      <c r="Y43" s="562"/>
      <c r="Z43" s="560"/>
      <c r="AA43" s="560"/>
      <c r="AB43" s="561"/>
      <c r="AC43" s="562"/>
      <c r="AD43" s="560"/>
      <c r="AE43" s="560"/>
      <c r="AF43" s="561"/>
      <c r="AG43" s="122"/>
      <c r="AI43" s="525"/>
    </row>
    <row r="44" spans="1:35" x14ac:dyDescent="0.15">
      <c r="A44" s="553"/>
      <c r="B44" s="554"/>
      <c r="C44" s="555"/>
      <c r="D44" s="556"/>
      <c r="E44" s="557"/>
      <c r="F44" s="556"/>
      <c r="G44" s="557"/>
      <c r="H44" s="725" t="s">
        <v>146</v>
      </c>
      <c r="I44" s="748" t="s">
        <v>782</v>
      </c>
      <c r="J44" s="749" t="s">
        <v>794</v>
      </c>
      <c r="K44" s="750"/>
      <c r="L44" s="752" t="s">
        <v>782</v>
      </c>
      <c r="M44" s="749" t="s">
        <v>806</v>
      </c>
      <c r="N44" s="758"/>
      <c r="O44" s="758"/>
      <c r="P44" s="758"/>
      <c r="Q44" s="758"/>
      <c r="R44" s="758"/>
      <c r="S44" s="758"/>
      <c r="T44" s="758"/>
      <c r="U44" s="758"/>
      <c r="V44" s="758"/>
      <c r="W44" s="758"/>
      <c r="X44" s="759"/>
      <c r="Y44" s="562"/>
      <c r="Z44" s="560"/>
      <c r="AA44" s="560"/>
      <c r="AB44" s="561"/>
      <c r="AC44" s="562"/>
      <c r="AD44" s="560"/>
      <c r="AE44" s="560"/>
      <c r="AF44" s="561"/>
      <c r="AG44" s="122"/>
      <c r="AI44" s="525"/>
    </row>
    <row r="45" spans="1:35" x14ac:dyDescent="0.15">
      <c r="A45" s="553"/>
      <c r="B45" s="554"/>
      <c r="C45" s="555"/>
      <c r="D45" s="556"/>
      <c r="E45" s="557"/>
      <c r="F45" s="556"/>
      <c r="G45" s="557"/>
      <c r="H45" s="728" t="s">
        <v>147</v>
      </c>
      <c r="I45" s="748" t="s">
        <v>782</v>
      </c>
      <c r="J45" s="749" t="s">
        <v>794</v>
      </c>
      <c r="K45" s="750"/>
      <c r="L45" s="752" t="s">
        <v>782</v>
      </c>
      <c r="M45" s="749" t="s">
        <v>806</v>
      </c>
      <c r="N45" s="758"/>
      <c r="O45" s="758"/>
      <c r="P45" s="758"/>
      <c r="Q45" s="758"/>
      <c r="R45" s="758"/>
      <c r="S45" s="758"/>
      <c r="T45" s="758"/>
      <c r="U45" s="758"/>
      <c r="V45" s="758"/>
      <c r="W45" s="758"/>
      <c r="X45" s="759"/>
      <c r="Y45" s="562"/>
      <c r="Z45" s="560"/>
      <c r="AA45" s="560"/>
      <c r="AB45" s="561"/>
      <c r="AC45" s="562"/>
      <c r="AD45" s="560"/>
      <c r="AE45" s="560"/>
      <c r="AF45" s="561"/>
      <c r="AG45" s="122"/>
      <c r="AI45" s="525"/>
    </row>
    <row r="46" spans="1:35" x14ac:dyDescent="0.15">
      <c r="A46" s="553"/>
      <c r="B46" s="554"/>
      <c r="C46" s="555"/>
      <c r="D46" s="556"/>
      <c r="E46" s="557"/>
      <c r="F46" s="556"/>
      <c r="G46" s="557"/>
      <c r="H46" s="725" t="s">
        <v>148</v>
      </c>
      <c r="I46" s="748" t="s">
        <v>782</v>
      </c>
      <c r="J46" s="749" t="s">
        <v>794</v>
      </c>
      <c r="K46" s="750"/>
      <c r="L46" s="752" t="s">
        <v>782</v>
      </c>
      <c r="M46" s="749" t="s">
        <v>806</v>
      </c>
      <c r="N46" s="758"/>
      <c r="O46" s="758"/>
      <c r="P46" s="758"/>
      <c r="Q46" s="758"/>
      <c r="R46" s="758"/>
      <c r="S46" s="758"/>
      <c r="T46" s="758"/>
      <c r="U46" s="758"/>
      <c r="V46" s="758"/>
      <c r="W46" s="758"/>
      <c r="X46" s="759"/>
      <c r="Y46" s="562"/>
      <c r="Z46" s="560"/>
      <c r="AA46" s="560"/>
      <c r="AB46" s="561"/>
      <c r="AC46" s="562"/>
      <c r="AD46" s="560"/>
      <c r="AE46" s="560"/>
      <c r="AF46" s="561"/>
      <c r="AG46" s="122"/>
      <c r="AI46" s="525"/>
    </row>
    <row r="47" spans="1:35" x14ac:dyDescent="0.15">
      <c r="A47" s="553"/>
      <c r="B47" s="554"/>
      <c r="C47" s="555"/>
      <c r="D47" s="556"/>
      <c r="E47" s="557"/>
      <c r="F47" s="556"/>
      <c r="G47" s="557"/>
      <c r="H47" s="725" t="s">
        <v>142</v>
      </c>
      <c r="I47" s="748" t="s">
        <v>782</v>
      </c>
      <c r="J47" s="749" t="s">
        <v>794</v>
      </c>
      <c r="K47" s="750"/>
      <c r="L47" s="752" t="s">
        <v>782</v>
      </c>
      <c r="M47" s="749" t="s">
        <v>806</v>
      </c>
      <c r="N47" s="758"/>
      <c r="O47" s="758"/>
      <c r="P47" s="758"/>
      <c r="Q47" s="758"/>
      <c r="R47" s="758"/>
      <c r="S47" s="758"/>
      <c r="T47" s="758"/>
      <c r="U47" s="758"/>
      <c r="V47" s="758"/>
      <c r="W47" s="758"/>
      <c r="X47" s="759"/>
      <c r="Y47" s="562"/>
      <c r="Z47" s="560"/>
      <c r="AA47" s="560"/>
      <c r="AB47" s="561"/>
      <c r="AC47" s="562"/>
      <c r="AD47" s="560"/>
      <c r="AE47" s="560"/>
      <c r="AF47" s="561"/>
      <c r="AG47" s="122"/>
      <c r="AI47" s="525"/>
    </row>
    <row r="48" spans="1:35" x14ac:dyDescent="0.15">
      <c r="A48" s="553"/>
      <c r="B48" s="554"/>
      <c r="C48" s="555"/>
      <c r="D48" s="556"/>
      <c r="E48" s="557"/>
      <c r="F48" s="556"/>
      <c r="G48" s="557"/>
      <c r="H48" s="725" t="s">
        <v>117</v>
      </c>
      <c r="I48" s="748" t="s">
        <v>782</v>
      </c>
      <c r="J48" s="749" t="s">
        <v>794</v>
      </c>
      <c r="K48" s="750"/>
      <c r="L48" s="752" t="s">
        <v>782</v>
      </c>
      <c r="M48" s="749" t="s">
        <v>806</v>
      </c>
      <c r="N48" s="758"/>
      <c r="O48" s="758"/>
      <c r="P48" s="758"/>
      <c r="Q48" s="758"/>
      <c r="R48" s="758"/>
      <c r="S48" s="758"/>
      <c r="T48" s="758"/>
      <c r="U48" s="758"/>
      <c r="V48" s="758"/>
      <c r="W48" s="758"/>
      <c r="X48" s="759"/>
      <c r="Y48" s="562"/>
      <c r="Z48" s="560"/>
      <c r="AA48" s="560"/>
      <c r="AB48" s="561"/>
      <c r="AC48" s="562"/>
      <c r="AD48" s="560"/>
      <c r="AE48" s="560"/>
      <c r="AF48" s="561"/>
      <c r="AG48" s="122"/>
      <c r="AI48" s="525"/>
    </row>
    <row r="49" spans="1:35" x14ac:dyDescent="0.15">
      <c r="A49" s="553"/>
      <c r="B49" s="554"/>
      <c r="C49" s="555"/>
      <c r="D49" s="558"/>
      <c r="E49" s="557"/>
      <c r="F49" s="556"/>
      <c r="G49" s="557"/>
      <c r="H49" s="725" t="s">
        <v>828</v>
      </c>
      <c r="I49" s="748" t="s">
        <v>782</v>
      </c>
      <c r="J49" s="749" t="s">
        <v>794</v>
      </c>
      <c r="K49" s="749"/>
      <c r="L49" s="752" t="s">
        <v>782</v>
      </c>
      <c r="M49" s="745" t="s">
        <v>806</v>
      </c>
      <c r="N49" s="749"/>
      <c r="O49" s="749"/>
      <c r="P49" s="749"/>
      <c r="Q49" s="750"/>
      <c r="R49" s="750"/>
      <c r="S49" s="750"/>
      <c r="T49" s="750"/>
      <c r="U49" s="750"/>
      <c r="V49" s="750"/>
      <c r="W49" s="750"/>
      <c r="X49" s="755"/>
      <c r="Y49" s="562"/>
      <c r="Z49" s="560"/>
      <c r="AA49" s="560"/>
      <c r="AB49" s="561"/>
      <c r="AC49" s="562"/>
      <c r="AD49" s="560"/>
      <c r="AE49" s="560"/>
      <c r="AF49" s="561"/>
      <c r="AG49" s="122"/>
      <c r="AI49" s="525"/>
    </row>
    <row r="50" spans="1:35" x14ac:dyDescent="0.15">
      <c r="A50" s="553"/>
      <c r="B50" s="554"/>
      <c r="C50" s="555"/>
      <c r="D50" s="558"/>
      <c r="E50" s="557"/>
      <c r="F50" s="556"/>
      <c r="G50" s="557"/>
      <c r="H50" s="725" t="s">
        <v>829</v>
      </c>
      <c r="I50" s="748" t="s">
        <v>782</v>
      </c>
      <c r="J50" s="749" t="s">
        <v>794</v>
      </c>
      <c r="K50" s="749"/>
      <c r="L50" s="752" t="s">
        <v>782</v>
      </c>
      <c r="M50" s="745" t="s">
        <v>806</v>
      </c>
      <c r="N50" s="749"/>
      <c r="O50" s="749"/>
      <c r="P50" s="749"/>
      <c r="Q50" s="750"/>
      <c r="R50" s="750"/>
      <c r="S50" s="750"/>
      <c r="T50" s="750"/>
      <c r="U50" s="750"/>
      <c r="V50" s="750"/>
      <c r="W50" s="750"/>
      <c r="X50" s="755"/>
      <c r="Y50" s="562"/>
      <c r="Z50" s="560"/>
      <c r="AA50" s="560"/>
      <c r="AB50" s="561"/>
      <c r="AC50" s="562"/>
      <c r="AD50" s="560"/>
      <c r="AE50" s="560"/>
      <c r="AF50" s="561"/>
      <c r="AG50" s="122"/>
      <c r="AI50" s="525"/>
    </row>
    <row r="51" spans="1:35" x14ac:dyDescent="0.15">
      <c r="A51" s="558"/>
      <c r="B51" s="554"/>
      <c r="C51" s="555"/>
      <c r="D51" s="558"/>
      <c r="E51" s="557"/>
      <c r="F51" s="556"/>
      <c r="G51" s="567"/>
      <c r="H51" s="729" t="s">
        <v>830</v>
      </c>
      <c r="I51" s="748" t="s">
        <v>782</v>
      </c>
      <c r="J51" s="749" t="s">
        <v>794</v>
      </c>
      <c r="K51" s="749"/>
      <c r="L51" s="752" t="s">
        <v>782</v>
      </c>
      <c r="M51" s="749" t="s">
        <v>825</v>
      </c>
      <c r="N51" s="749"/>
      <c r="O51" s="752" t="s">
        <v>782</v>
      </c>
      <c r="P51" s="749" t="s">
        <v>826</v>
      </c>
      <c r="Q51" s="753"/>
      <c r="R51" s="753"/>
      <c r="S51" s="753"/>
      <c r="T51" s="753"/>
      <c r="U51" s="760"/>
      <c r="V51" s="760"/>
      <c r="W51" s="760"/>
      <c r="X51" s="761"/>
      <c r="Y51" s="562"/>
      <c r="Z51" s="560"/>
      <c r="AA51" s="560"/>
      <c r="AB51" s="561"/>
      <c r="AC51" s="562"/>
      <c r="AD51" s="560"/>
      <c r="AE51" s="560"/>
      <c r="AF51" s="561"/>
      <c r="AG51" s="122"/>
      <c r="AI51" s="525"/>
    </row>
    <row r="52" spans="1:35" x14ac:dyDescent="0.15">
      <c r="A52" s="553"/>
      <c r="B52" s="554"/>
      <c r="C52" s="555"/>
      <c r="D52" s="556"/>
      <c r="E52" s="557"/>
      <c r="F52" s="556"/>
      <c r="G52" s="557"/>
      <c r="H52" s="723" t="s">
        <v>98</v>
      </c>
      <c r="I52" s="748" t="s">
        <v>782</v>
      </c>
      <c r="J52" s="749" t="s">
        <v>794</v>
      </c>
      <c r="K52" s="749"/>
      <c r="L52" s="752" t="s">
        <v>782</v>
      </c>
      <c r="M52" s="749" t="s">
        <v>831</v>
      </c>
      <c r="N52" s="749"/>
      <c r="O52" s="752" t="s">
        <v>782</v>
      </c>
      <c r="P52" s="749" t="s">
        <v>832</v>
      </c>
      <c r="Q52" s="758"/>
      <c r="R52" s="752" t="s">
        <v>782</v>
      </c>
      <c r="S52" s="749" t="s">
        <v>833</v>
      </c>
      <c r="T52" s="758"/>
      <c r="U52" s="758"/>
      <c r="V52" s="758"/>
      <c r="W52" s="758"/>
      <c r="X52" s="759"/>
      <c r="Y52" s="562"/>
      <c r="Z52" s="560"/>
      <c r="AA52" s="560"/>
      <c r="AB52" s="561"/>
      <c r="AC52" s="562"/>
      <c r="AD52" s="560"/>
      <c r="AE52" s="560"/>
      <c r="AF52" s="561"/>
      <c r="AG52" s="122"/>
      <c r="AI52" s="525"/>
    </row>
    <row r="53" spans="1:35" ht="18" x14ac:dyDescent="0.15">
      <c r="A53" s="770"/>
      <c r="B53" s="771"/>
      <c r="C53" s="772"/>
      <c r="D53" s="540"/>
      <c r="E53" s="546"/>
      <c r="F53" s="773"/>
      <c r="G53" s="774"/>
      <c r="H53" s="730" t="s">
        <v>834</v>
      </c>
      <c r="I53" s="762" t="s">
        <v>782</v>
      </c>
      <c r="J53" s="763" t="s">
        <v>794</v>
      </c>
      <c r="K53" s="763"/>
      <c r="L53" s="764" t="s">
        <v>782</v>
      </c>
      <c r="M53" s="763" t="s">
        <v>835</v>
      </c>
      <c r="N53" s="765"/>
      <c r="O53" s="764" t="s">
        <v>782</v>
      </c>
      <c r="P53" s="766" t="s">
        <v>836</v>
      </c>
      <c r="Q53" s="767"/>
      <c r="R53" s="764" t="s">
        <v>782</v>
      </c>
      <c r="S53" s="763" t="s">
        <v>837</v>
      </c>
      <c r="T53" s="767"/>
      <c r="U53" s="764" t="s">
        <v>782</v>
      </c>
      <c r="V53" s="763" t="s">
        <v>838</v>
      </c>
      <c r="W53" s="768"/>
      <c r="X53" s="769"/>
      <c r="Y53" s="775"/>
      <c r="Z53" s="775"/>
      <c r="AA53" s="775"/>
      <c r="AB53" s="776"/>
      <c r="AC53" s="777"/>
      <c r="AD53" s="775"/>
      <c r="AE53" s="775"/>
      <c r="AF53" s="776"/>
      <c r="AG53" s="122"/>
      <c r="AI53" s="525"/>
    </row>
  </sheetData>
  <mergeCells count="29">
    <mergeCell ref="AH3:AI4"/>
    <mergeCell ref="I21:I22"/>
    <mergeCell ref="J21:K22"/>
    <mergeCell ref="L21:L22"/>
    <mergeCell ref="M21:N22"/>
    <mergeCell ref="Y8:AB9"/>
    <mergeCell ref="AC8:AF9"/>
    <mergeCell ref="A3:AF3"/>
    <mergeCell ref="S5:V5"/>
    <mergeCell ref="A7:C7"/>
    <mergeCell ref="D7:E7"/>
    <mergeCell ref="F7:G7"/>
    <mergeCell ref="H7:X7"/>
    <mergeCell ref="Y7:AB7"/>
    <mergeCell ref="AC7:AF7"/>
    <mergeCell ref="A8:C9"/>
    <mergeCell ref="I26:I27"/>
    <mergeCell ref="J26:K27"/>
    <mergeCell ref="L26:L27"/>
    <mergeCell ref="M26:N27"/>
    <mergeCell ref="H8:H9"/>
    <mergeCell ref="H11:H12"/>
    <mergeCell ref="I18:I19"/>
    <mergeCell ref="J18:K19"/>
    <mergeCell ref="M18:N19"/>
    <mergeCell ref="H21:H22"/>
    <mergeCell ref="H26:H27"/>
    <mergeCell ref="H18:H19"/>
    <mergeCell ref="L18:L19"/>
  </mergeCells>
  <phoneticPr fontId="2"/>
  <dataValidations count="1">
    <dataValidation type="list" allowBlank="1" showInputMessage="1" showErrorMessage="1" sqref="Q8:Q9 U8:U9 L41:L53 D49:D51 M8:M11 A51 O51:O53 I8:I52 U53 Y10:Y11 AC10:AC11 D29:D30 D32:D33 F30:F31 A31 Q11 L18:L27 M28 M40 O42:O43 O29:O30 O35 O39 Q25 M13:M17 O16:O17 X30 L29:L39 R30 U30 R52:R53" xr:uid="{2C9C452F-CAB7-4C92-8A02-80C3FAF751BF}">
      <formula1>"□,■"</formula1>
    </dataValidation>
  </dataValidations>
  <hyperlinks>
    <hyperlink ref="AH3" location="添付書類一覧!A1" display="添付書類一覧に戻る" xr:uid="{7E5139D2-FEDD-4CBA-B5E5-ABDF136CBD53}"/>
  </hyperlinks>
  <pageMargins left="0.7" right="0.7" top="0.75" bottom="0.75" header="0.3" footer="0.3"/>
  <pageSetup paperSize="9" scale="4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107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789" t="s">
        <v>72</v>
      </c>
      <c r="AA3" s="790"/>
      <c r="AB3" s="790"/>
      <c r="AC3" s="790"/>
      <c r="AD3" s="791"/>
      <c r="AE3" s="792"/>
      <c r="AF3" s="793"/>
      <c r="AG3" s="793"/>
      <c r="AH3" s="793"/>
      <c r="AI3" s="793"/>
      <c r="AJ3" s="793"/>
      <c r="AK3" s="793"/>
      <c r="AL3" s="794"/>
      <c r="AM3" s="20"/>
      <c r="AN3" s="1"/>
    </row>
    <row r="4" spans="2:40" s="2" customFormat="1" x14ac:dyDescent="0.15">
      <c r="AN4" s="21"/>
    </row>
    <row r="5" spans="2:40" s="2" customFormat="1" x14ac:dyDescent="0.15">
      <c r="B5" s="795" t="s">
        <v>43</v>
      </c>
      <c r="C5" s="795"/>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row>
    <row r="6" spans="2:40" s="2" customFormat="1" ht="13.5" customHeight="1" x14ac:dyDescent="0.15">
      <c r="AC6" s="1"/>
      <c r="AD6" s="45"/>
      <c r="AE6" s="45" t="s">
        <v>30</v>
      </c>
      <c r="AH6" s="2" t="s">
        <v>36</v>
      </c>
      <c r="AJ6" s="2" t="s">
        <v>32</v>
      </c>
      <c r="AL6" s="2" t="s">
        <v>31</v>
      </c>
    </row>
    <row r="7" spans="2:40" s="2" customFormat="1" x14ac:dyDescent="0.15">
      <c r="B7" s="795" t="s">
        <v>73</v>
      </c>
      <c r="C7" s="795"/>
      <c r="D7" s="795"/>
      <c r="E7" s="795"/>
      <c r="F7" s="795"/>
      <c r="G7" s="795"/>
      <c r="H7" s="795"/>
      <c r="I7" s="795"/>
      <c r="J7" s="795"/>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804" t="s">
        <v>74</v>
      </c>
      <c r="C11" s="807" t="s">
        <v>7</v>
      </c>
      <c r="D11" s="808"/>
      <c r="E11" s="808"/>
      <c r="F11" s="808"/>
      <c r="G11" s="808"/>
      <c r="H11" s="808"/>
      <c r="I11" s="808"/>
      <c r="J11" s="808"/>
      <c r="K11" s="80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805"/>
      <c r="C12" s="818" t="s">
        <v>75</v>
      </c>
      <c r="D12" s="819"/>
      <c r="E12" s="819"/>
      <c r="F12" s="819"/>
      <c r="G12" s="819"/>
      <c r="H12" s="819"/>
      <c r="I12" s="819"/>
      <c r="J12" s="819"/>
      <c r="K12" s="81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805"/>
      <c r="C13" s="807" t="s">
        <v>8</v>
      </c>
      <c r="D13" s="808"/>
      <c r="E13" s="808"/>
      <c r="F13" s="808"/>
      <c r="G13" s="808"/>
      <c r="H13" s="808"/>
      <c r="I13" s="808"/>
      <c r="J13" s="808"/>
      <c r="K13" s="1278"/>
      <c r="L13" s="1430" t="s">
        <v>76</v>
      </c>
      <c r="M13" s="1431"/>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1"/>
      <c r="AL13" s="1432"/>
    </row>
    <row r="14" spans="2:40" s="2" customFormat="1" x14ac:dyDescent="0.15">
      <c r="B14" s="805"/>
      <c r="C14" s="818"/>
      <c r="D14" s="819"/>
      <c r="E14" s="819"/>
      <c r="F14" s="819"/>
      <c r="G14" s="819"/>
      <c r="H14" s="819"/>
      <c r="I14" s="819"/>
      <c r="J14" s="819"/>
      <c r="K14" s="1160"/>
      <c r="L14" s="1433" t="s">
        <v>77</v>
      </c>
      <c r="M14" s="1434"/>
      <c r="N14" s="1434"/>
      <c r="O14" s="1434"/>
      <c r="P14" s="1434"/>
      <c r="Q14" s="1434"/>
      <c r="R14" s="1434"/>
      <c r="S14" s="1434"/>
      <c r="T14" s="1434"/>
      <c r="U14" s="1434"/>
      <c r="V14" s="1434"/>
      <c r="W14" s="1434"/>
      <c r="X14" s="1434"/>
      <c r="Y14" s="1434"/>
      <c r="Z14" s="1434"/>
      <c r="AA14" s="1434"/>
      <c r="AB14" s="1434"/>
      <c r="AC14" s="1434"/>
      <c r="AD14" s="1434"/>
      <c r="AE14" s="1434"/>
      <c r="AF14" s="1434"/>
      <c r="AG14" s="1434"/>
      <c r="AH14" s="1434"/>
      <c r="AI14" s="1434"/>
      <c r="AJ14" s="1434"/>
      <c r="AK14" s="1434"/>
      <c r="AL14" s="1435"/>
    </row>
    <row r="15" spans="2:40" s="2" customFormat="1" x14ac:dyDescent="0.15">
      <c r="B15" s="805"/>
      <c r="C15" s="813"/>
      <c r="D15" s="814"/>
      <c r="E15" s="814"/>
      <c r="F15" s="814"/>
      <c r="G15" s="814"/>
      <c r="H15" s="814"/>
      <c r="I15" s="814"/>
      <c r="J15" s="814"/>
      <c r="K15" s="1169"/>
      <c r="L15" s="1448" t="s">
        <v>78</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9"/>
    </row>
    <row r="16" spans="2:40" s="2" customFormat="1" ht="14.25" customHeight="1" x14ac:dyDescent="0.15">
      <c r="B16" s="805"/>
      <c r="C16" s="821" t="s">
        <v>79</v>
      </c>
      <c r="D16" s="822"/>
      <c r="E16" s="822"/>
      <c r="F16" s="822"/>
      <c r="G16" s="822"/>
      <c r="H16" s="822"/>
      <c r="I16" s="822"/>
      <c r="J16" s="822"/>
      <c r="K16" s="898"/>
      <c r="L16" s="789" t="s">
        <v>9</v>
      </c>
      <c r="M16" s="790"/>
      <c r="N16" s="790"/>
      <c r="O16" s="790"/>
      <c r="P16" s="791"/>
      <c r="Q16" s="24"/>
      <c r="R16" s="25"/>
      <c r="S16" s="25"/>
      <c r="T16" s="25"/>
      <c r="U16" s="25"/>
      <c r="V16" s="25"/>
      <c r="W16" s="25"/>
      <c r="X16" s="25"/>
      <c r="Y16" s="26"/>
      <c r="Z16" s="823" t="s">
        <v>10</v>
      </c>
      <c r="AA16" s="797"/>
      <c r="AB16" s="797"/>
      <c r="AC16" s="797"/>
      <c r="AD16" s="798"/>
      <c r="AE16" s="28"/>
      <c r="AF16" s="32"/>
      <c r="AG16" s="22"/>
      <c r="AH16" s="22"/>
      <c r="AI16" s="22"/>
      <c r="AJ16" s="1431"/>
      <c r="AK16" s="1431"/>
      <c r="AL16" s="1432"/>
    </row>
    <row r="17" spans="2:40" ht="14.25" customHeight="1" x14ac:dyDescent="0.15">
      <c r="B17" s="805"/>
      <c r="C17" s="824" t="s">
        <v>55</v>
      </c>
      <c r="D17" s="825"/>
      <c r="E17" s="825"/>
      <c r="F17" s="825"/>
      <c r="G17" s="825"/>
      <c r="H17" s="825"/>
      <c r="I17" s="825"/>
      <c r="J17" s="825"/>
      <c r="K17" s="1449"/>
      <c r="L17" s="27"/>
      <c r="M17" s="27"/>
      <c r="N17" s="27"/>
      <c r="O17" s="27"/>
      <c r="P17" s="27"/>
      <c r="Q17" s="27"/>
      <c r="R17" s="27"/>
      <c r="S17" s="27"/>
      <c r="U17" s="789" t="s">
        <v>11</v>
      </c>
      <c r="V17" s="790"/>
      <c r="W17" s="790"/>
      <c r="X17" s="790"/>
      <c r="Y17" s="791"/>
      <c r="Z17" s="18"/>
      <c r="AA17" s="19"/>
      <c r="AB17" s="19"/>
      <c r="AC17" s="19"/>
      <c r="AD17" s="19"/>
      <c r="AE17" s="1445"/>
      <c r="AF17" s="1445"/>
      <c r="AG17" s="1445"/>
      <c r="AH17" s="1445"/>
      <c r="AI17" s="1445"/>
      <c r="AJ17" s="1445"/>
      <c r="AK17" s="1445"/>
      <c r="AL17" s="17"/>
      <c r="AN17" s="3"/>
    </row>
    <row r="18" spans="2:40" ht="14.25" customHeight="1" x14ac:dyDescent="0.15">
      <c r="B18" s="805"/>
      <c r="C18" s="896" t="s">
        <v>12</v>
      </c>
      <c r="D18" s="896"/>
      <c r="E18" s="896"/>
      <c r="F18" s="896"/>
      <c r="G18" s="896"/>
      <c r="H18" s="1446"/>
      <c r="I18" s="1446"/>
      <c r="J18" s="1446"/>
      <c r="K18" s="1447"/>
      <c r="L18" s="789" t="s">
        <v>13</v>
      </c>
      <c r="M18" s="790"/>
      <c r="N18" s="790"/>
      <c r="O18" s="790"/>
      <c r="P18" s="791"/>
      <c r="Q18" s="29"/>
      <c r="R18" s="30"/>
      <c r="S18" s="30"/>
      <c r="T18" s="30"/>
      <c r="U18" s="30"/>
      <c r="V18" s="30"/>
      <c r="W18" s="30"/>
      <c r="X18" s="30"/>
      <c r="Y18" s="31"/>
      <c r="Z18" s="827" t="s">
        <v>14</v>
      </c>
      <c r="AA18" s="827"/>
      <c r="AB18" s="827"/>
      <c r="AC18" s="827"/>
      <c r="AD18" s="828"/>
      <c r="AE18" s="15"/>
      <c r="AF18" s="16"/>
      <c r="AG18" s="16"/>
      <c r="AH18" s="16"/>
      <c r="AI18" s="16"/>
      <c r="AJ18" s="16"/>
      <c r="AK18" s="16"/>
      <c r="AL18" s="17"/>
      <c r="AN18" s="3"/>
    </row>
    <row r="19" spans="2:40" ht="13.5" customHeight="1" x14ac:dyDescent="0.15">
      <c r="B19" s="805"/>
      <c r="C19" s="1428" t="s">
        <v>15</v>
      </c>
      <c r="D19" s="1428"/>
      <c r="E19" s="1428"/>
      <c r="F19" s="1428"/>
      <c r="G19" s="1428"/>
      <c r="H19" s="1441"/>
      <c r="I19" s="1441"/>
      <c r="J19" s="1441"/>
      <c r="K19" s="1441"/>
      <c r="L19" s="1430" t="s">
        <v>76</v>
      </c>
      <c r="M19" s="1431"/>
      <c r="N19" s="1431"/>
      <c r="O19" s="1431"/>
      <c r="P19" s="1431"/>
      <c r="Q19" s="1431"/>
      <c r="R19" s="1431"/>
      <c r="S19" s="1431"/>
      <c r="T19" s="1431"/>
      <c r="U19" s="1431"/>
      <c r="V19" s="1431"/>
      <c r="W19" s="1431"/>
      <c r="X19" s="1431"/>
      <c r="Y19" s="1431"/>
      <c r="Z19" s="1431"/>
      <c r="AA19" s="1431"/>
      <c r="AB19" s="1431"/>
      <c r="AC19" s="1431"/>
      <c r="AD19" s="1431"/>
      <c r="AE19" s="1431"/>
      <c r="AF19" s="1431"/>
      <c r="AG19" s="1431"/>
      <c r="AH19" s="1431"/>
      <c r="AI19" s="1431"/>
      <c r="AJ19" s="1431"/>
      <c r="AK19" s="1431"/>
      <c r="AL19" s="1432"/>
      <c r="AN19" s="3"/>
    </row>
    <row r="20" spans="2:40" ht="14.25" customHeight="1" x14ac:dyDescent="0.15">
      <c r="B20" s="805"/>
      <c r="C20" s="1428"/>
      <c r="D20" s="1428"/>
      <c r="E20" s="1428"/>
      <c r="F20" s="1428"/>
      <c r="G20" s="1428"/>
      <c r="H20" s="1441"/>
      <c r="I20" s="1441"/>
      <c r="J20" s="1441"/>
      <c r="K20" s="1441"/>
      <c r="L20" s="1433" t="s">
        <v>77</v>
      </c>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5"/>
      <c r="AN20" s="3"/>
    </row>
    <row r="21" spans="2:40" x14ac:dyDescent="0.15">
      <c r="B21" s="806"/>
      <c r="C21" s="1442"/>
      <c r="D21" s="1442"/>
      <c r="E21" s="1442"/>
      <c r="F21" s="1442"/>
      <c r="G21" s="1442"/>
      <c r="H21" s="1443"/>
      <c r="I21" s="1443"/>
      <c r="J21" s="1443"/>
      <c r="K21" s="1443"/>
      <c r="L21" s="1436"/>
      <c r="M21" s="1437"/>
      <c r="N21" s="1437"/>
      <c r="O21" s="1437"/>
      <c r="P21" s="1437"/>
      <c r="Q21" s="1437"/>
      <c r="R21" s="1437"/>
      <c r="S21" s="1437"/>
      <c r="T21" s="1437"/>
      <c r="U21" s="1437"/>
      <c r="V21" s="1437"/>
      <c r="W21" s="1437"/>
      <c r="X21" s="1437"/>
      <c r="Y21" s="1437"/>
      <c r="Z21" s="1437"/>
      <c r="AA21" s="1437"/>
      <c r="AB21" s="1437"/>
      <c r="AC21" s="1437"/>
      <c r="AD21" s="1437"/>
      <c r="AE21" s="1437"/>
      <c r="AF21" s="1437"/>
      <c r="AG21" s="1437"/>
      <c r="AH21" s="1437"/>
      <c r="AI21" s="1437"/>
      <c r="AJ21" s="1437"/>
      <c r="AK21" s="1437"/>
      <c r="AL21" s="1440"/>
      <c r="AN21" s="3"/>
    </row>
    <row r="22" spans="2:40" ht="13.5" customHeight="1" x14ac:dyDescent="0.15">
      <c r="B22" s="834" t="s">
        <v>80</v>
      </c>
      <c r="C22" s="807" t="s">
        <v>105</v>
      </c>
      <c r="D22" s="808"/>
      <c r="E22" s="808"/>
      <c r="F22" s="808"/>
      <c r="G22" s="808"/>
      <c r="H22" s="808"/>
      <c r="I22" s="808"/>
      <c r="J22" s="808"/>
      <c r="K22" s="1278"/>
      <c r="L22" s="1430" t="s">
        <v>76</v>
      </c>
      <c r="M22" s="1431"/>
      <c r="N22" s="1431"/>
      <c r="O22" s="1431"/>
      <c r="P22" s="1431"/>
      <c r="Q22" s="1431"/>
      <c r="R22" s="1431"/>
      <c r="S22" s="1431"/>
      <c r="T22" s="1431"/>
      <c r="U22" s="1431"/>
      <c r="V22" s="1431"/>
      <c r="W22" s="1431"/>
      <c r="X22" s="1431"/>
      <c r="Y22" s="1431"/>
      <c r="Z22" s="1431"/>
      <c r="AA22" s="1431"/>
      <c r="AB22" s="1431"/>
      <c r="AC22" s="1431"/>
      <c r="AD22" s="1431"/>
      <c r="AE22" s="1431"/>
      <c r="AF22" s="1431"/>
      <c r="AG22" s="1431"/>
      <c r="AH22" s="1431"/>
      <c r="AI22" s="1431"/>
      <c r="AJ22" s="1431"/>
      <c r="AK22" s="1431"/>
      <c r="AL22" s="1432"/>
      <c r="AN22" s="3"/>
    </row>
    <row r="23" spans="2:40" ht="14.25" customHeight="1" x14ac:dyDescent="0.15">
      <c r="B23" s="835"/>
      <c r="C23" s="818"/>
      <c r="D23" s="819"/>
      <c r="E23" s="819"/>
      <c r="F23" s="819"/>
      <c r="G23" s="819"/>
      <c r="H23" s="819"/>
      <c r="I23" s="819"/>
      <c r="J23" s="819"/>
      <c r="K23" s="1160"/>
      <c r="L23" s="1433" t="s">
        <v>77</v>
      </c>
      <c r="M23" s="1434"/>
      <c r="N23" s="1434"/>
      <c r="O23" s="1434"/>
      <c r="P23" s="1434"/>
      <c r="Q23" s="1434"/>
      <c r="R23" s="1434"/>
      <c r="S23" s="1434"/>
      <c r="T23" s="1434"/>
      <c r="U23" s="1434"/>
      <c r="V23" s="1434"/>
      <c r="W23" s="1434"/>
      <c r="X23" s="1434"/>
      <c r="Y23" s="1434"/>
      <c r="Z23" s="1434"/>
      <c r="AA23" s="1434"/>
      <c r="AB23" s="1434"/>
      <c r="AC23" s="1434"/>
      <c r="AD23" s="1434"/>
      <c r="AE23" s="1434"/>
      <c r="AF23" s="1434"/>
      <c r="AG23" s="1434"/>
      <c r="AH23" s="1434"/>
      <c r="AI23" s="1434"/>
      <c r="AJ23" s="1434"/>
      <c r="AK23" s="1434"/>
      <c r="AL23" s="1435"/>
      <c r="AN23" s="3"/>
    </row>
    <row r="24" spans="2:40" x14ac:dyDescent="0.15">
      <c r="B24" s="835"/>
      <c r="C24" s="813"/>
      <c r="D24" s="814"/>
      <c r="E24" s="814"/>
      <c r="F24" s="814"/>
      <c r="G24" s="814"/>
      <c r="H24" s="814"/>
      <c r="I24" s="814"/>
      <c r="J24" s="814"/>
      <c r="K24" s="1169"/>
      <c r="L24" s="1436"/>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c r="AL24" s="1440"/>
      <c r="AN24" s="3"/>
    </row>
    <row r="25" spans="2:40" ht="14.25" customHeight="1" x14ac:dyDescent="0.15">
      <c r="B25" s="835"/>
      <c r="C25" s="1428" t="s">
        <v>79</v>
      </c>
      <c r="D25" s="1428"/>
      <c r="E25" s="1428"/>
      <c r="F25" s="1428"/>
      <c r="G25" s="1428"/>
      <c r="H25" s="1428"/>
      <c r="I25" s="1428"/>
      <c r="J25" s="1428"/>
      <c r="K25" s="1428"/>
      <c r="L25" s="789" t="s">
        <v>9</v>
      </c>
      <c r="M25" s="790"/>
      <c r="N25" s="790"/>
      <c r="O25" s="790"/>
      <c r="P25" s="791"/>
      <c r="Q25" s="24"/>
      <c r="R25" s="25"/>
      <c r="S25" s="25"/>
      <c r="T25" s="25"/>
      <c r="U25" s="25"/>
      <c r="V25" s="25"/>
      <c r="W25" s="25"/>
      <c r="X25" s="25"/>
      <c r="Y25" s="26"/>
      <c r="Z25" s="823" t="s">
        <v>10</v>
      </c>
      <c r="AA25" s="797"/>
      <c r="AB25" s="797"/>
      <c r="AC25" s="797"/>
      <c r="AD25" s="798"/>
      <c r="AE25" s="28"/>
      <c r="AF25" s="32"/>
      <c r="AG25" s="22"/>
      <c r="AH25" s="22"/>
      <c r="AI25" s="22"/>
      <c r="AJ25" s="1431"/>
      <c r="AK25" s="1431"/>
      <c r="AL25" s="1432"/>
      <c r="AN25" s="3"/>
    </row>
    <row r="26" spans="2:40" ht="13.5" customHeight="1" x14ac:dyDescent="0.15">
      <c r="B26" s="835"/>
      <c r="C26" s="1444" t="s">
        <v>16</v>
      </c>
      <c r="D26" s="1444"/>
      <c r="E26" s="1444"/>
      <c r="F26" s="1444"/>
      <c r="G26" s="1444"/>
      <c r="H26" s="1444"/>
      <c r="I26" s="1444"/>
      <c r="J26" s="1444"/>
      <c r="K26" s="1444"/>
      <c r="L26" s="1430" t="s">
        <v>76</v>
      </c>
      <c r="M26" s="1431"/>
      <c r="N26" s="1431"/>
      <c r="O26" s="1431"/>
      <c r="P26" s="1431"/>
      <c r="Q26" s="1431"/>
      <c r="R26" s="1431"/>
      <c r="S26" s="1431"/>
      <c r="T26" s="1431"/>
      <c r="U26" s="1431"/>
      <c r="V26" s="1431"/>
      <c r="W26" s="1431"/>
      <c r="X26" s="1431"/>
      <c r="Y26" s="1431"/>
      <c r="Z26" s="1431"/>
      <c r="AA26" s="1431"/>
      <c r="AB26" s="1431"/>
      <c r="AC26" s="1431"/>
      <c r="AD26" s="1431"/>
      <c r="AE26" s="1431"/>
      <c r="AF26" s="1431"/>
      <c r="AG26" s="1431"/>
      <c r="AH26" s="1431"/>
      <c r="AI26" s="1431"/>
      <c r="AJ26" s="1431"/>
      <c r="AK26" s="1431"/>
      <c r="AL26" s="1432"/>
      <c r="AN26" s="3"/>
    </row>
    <row r="27" spans="2:40" ht="14.25" customHeight="1" x14ac:dyDescent="0.15">
      <c r="B27" s="835"/>
      <c r="C27" s="1444"/>
      <c r="D27" s="1444"/>
      <c r="E27" s="1444"/>
      <c r="F27" s="1444"/>
      <c r="G27" s="1444"/>
      <c r="H27" s="1444"/>
      <c r="I27" s="1444"/>
      <c r="J27" s="1444"/>
      <c r="K27" s="1444"/>
      <c r="L27" s="1433" t="s">
        <v>77</v>
      </c>
      <c r="M27" s="1434"/>
      <c r="N27" s="1434"/>
      <c r="O27" s="1434"/>
      <c r="P27" s="1434"/>
      <c r="Q27" s="1434"/>
      <c r="R27" s="1434"/>
      <c r="S27" s="1434"/>
      <c r="T27" s="1434"/>
      <c r="U27" s="1434"/>
      <c r="V27" s="1434"/>
      <c r="W27" s="1434"/>
      <c r="X27" s="1434"/>
      <c r="Y27" s="1434"/>
      <c r="Z27" s="1434"/>
      <c r="AA27" s="1434"/>
      <c r="AB27" s="1434"/>
      <c r="AC27" s="1434"/>
      <c r="AD27" s="1434"/>
      <c r="AE27" s="1434"/>
      <c r="AF27" s="1434"/>
      <c r="AG27" s="1434"/>
      <c r="AH27" s="1434"/>
      <c r="AI27" s="1434"/>
      <c r="AJ27" s="1434"/>
      <c r="AK27" s="1434"/>
      <c r="AL27" s="1435"/>
      <c r="AN27" s="3"/>
    </row>
    <row r="28" spans="2:40" x14ac:dyDescent="0.15">
      <c r="B28" s="835"/>
      <c r="C28" s="1444"/>
      <c r="D28" s="1444"/>
      <c r="E28" s="1444"/>
      <c r="F28" s="1444"/>
      <c r="G28" s="1444"/>
      <c r="H28" s="1444"/>
      <c r="I28" s="1444"/>
      <c r="J28" s="1444"/>
      <c r="K28" s="1444"/>
      <c r="L28" s="1436"/>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c r="AL28" s="1440"/>
      <c r="AN28" s="3"/>
    </row>
    <row r="29" spans="2:40" ht="14.25" customHeight="1" x14ac:dyDescent="0.15">
      <c r="B29" s="835"/>
      <c r="C29" s="1428" t="s">
        <v>79</v>
      </c>
      <c r="D29" s="1428"/>
      <c r="E29" s="1428"/>
      <c r="F29" s="1428"/>
      <c r="G29" s="1428"/>
      <c r="H29" s="1428"/>
      <c r="I29" s="1428"/>
      <c r="J29" s="1428"/>
      <c r="K29" s="1428"/>
      <c r="L29" s="789" t="s">
        <v>9</v>
      </c>
      <c r="M29" s="790"/>
      <c r="N29" s="790"/>
      <c r="O29" s="790"/>
      <c r="P29" s="791"/>
      <c r="Q29" s="28"/>
      <c r="R29" s="32"/>
      <c r="S29" s="32"/>
      <c r="T29" s="32"/>
      <c r="U29" s="32"/>
      <c r="V29" s="32"/>
      <c r="W29" s="32"/>
      <c r="X29" s="32"/>
      <c r="Y29" s="33"/>
      <c r="Z29" s="823" t="s">
        <v>10</v>
      </c>
      <c r="AA29" s="797"/>
      <c r="AB29" s="797"/>
      <c r="AC29" s="797"/>
      <c r="AD29" s="798"/>
      <c r="AE29" s="28"/>
      <c r="AF29" s="32"/>
      <c r="AG29" s="22"/>
      <c r="AH29" s="22"/>
      <c r="AI29" s="22"/>
      <c r="AJ29" s="1431"/>
      <c r="AK29" s="1431"/>
      <c r="AL29" s="1432"/>
      <c r="AN29" s="3"/>
    </row>
    <row r="30" spans="2:40" ht="14.25" customHeight="1" x14ac:dyDescent="0.15">
      <c r="B30" s="835"/>
      <c r="C30" s="1428" t="s">
        <v>17</v>
      </c>
      <c r="D30" s="1428"/>
      <c r="E30" s="1428"/>
      <c r="F30" s="1428"/>
      <c r="G30" s="1428"/>
      <c r="H30" s="1428"/>
      <c r="I30" s="1428"/>
      <c r="J30" s="1428"/>
      <c r="K30" s="1428"/>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N30" s="3"/>
    </row>
    <row r="31" spans="2:40" ht="13.5" customHeight="1" x14ac:dyDescent="0.15">
      <c r="B31" s="835"/>
      <c r="C31" s="1428" t="s">
        <v>18</v>
      </c>
      <c r="D31" s="1428"/>
      <c r="E31" s="1428"/>
      <c r="F31" s="1428"/>
      <c r="G31" s="1428"/>
      <c r="H31" s="1428"/>
      <c r="I31" s="1428"/>
      <c r="J31" s="1428"/>
      <c r="K31" s="1428"/>
      <c r="L31" s="1430" t="s">
        <v>76</v>
      </c>
      <c r="M31" s="1431"/>
      <c r="N31" s="1431"/>
      <c r="O31" s="1431"/>
      <c r="P31" s="1431"/>
      <c r="Q31" s="1431"/>
      <c r="R31" s="1431"/>
      <c r="S31" s="1431"/>
      <c r="T31" s="1431"/>
      <c r="U31" s="1431"/>
      <c r="V31" s="1431"/>
      <c r="W31" s="1431"/>
      <c r="X31" s="1431"/>
      <c r="Y31" s="1431"/>
      <c r="Z31" s="1431"/>
      <c r="AA31" s="1431"/>
      <c r="AB31" s="1431"/>
      <c r="AC31" s="1431"/>
      <c r="AD31" s="1431"/>
      <c r="AE31" s="1431"/>
      <c r="AF31" s="1431"/>
      <c r="AG31" s="1431"/>
      <c r="AH31" s="1431"/>
      <c r="AI31" s="1431"/>
      <c r="AJ31" s="1431"/>
      <c r="AK31" s="1431"/>
      <c r="AL31" s="1432"/>
      <c r="AN31" s="3"/>
    </row>
    <row r="32" spans="2:40" ht="14.25" customHeight="1" x14ac:dyDescent="0.15">
      <c r="B32" s="835"/>
      <c r="C32" s="1428"/>
      <c r="D32" s="1428"/>
      <c r="E32" s="1428"/>
      <c r="F32" s="1428"/>
      <c r="G32" s="1428"/>
      <c r="H32" s="1428"/>
      <c r="I32" s="1428"/>
      <c r="J32" s="1428"/>
      <c r="K32" s="1428"/>
      <c r="L32" s="1433" t="s">
        <v>77</v>
      </c>
      <c r="M32" s="1434"/>
      <c r="N32" s="1434"/>
      <c r="O32" s="1434"/>
      <c r="P32" s="1434"/>
      <c r="Q32" s="1434"/>
      <c r="R32" s="1434"/>
      <c r="S32" s="1434"/>
      <c r="T32" s="1434"/>
      <c r="U32" s="1434"/>
      <c r="V32" s="1434"/>
      <c r="W32" s="1434"/>
      <c r="X32" s="1434"/>
      <c r="Y32" s="1434"/>
      <c r="Z32" s="1434"/>
      <c r="AA32" s="1434"/>
      <c r="AB32" s="1434"/>
      <c r="AC32" s="1434"/>
      <c r="AD32" s="1434"/>
      <c r="AE32" s="1434"/>
      <c r="AF32" s="1434"/>
      <c r="AG32" s="1434"/>
      <c r="AH32" s="1434"/>
      <c r="AI32" s="1434"/>
      <c r="AJ32" s="1434"/>
      <c r="AK32" s="1434"/>
      <c r="AL32" s="1435"/>
      <c r="AN32" s="3"/>
    </row>
    <row r="33" spans="2:40" x14ac:dyDescent="0.15">
      <c r="B33" s="836"/>
      <c r="C33" s="1428"/>
      <c r="D33" s="1428"/>
      <c r="E33" s="1428"/>
      <c r="F33" s="1428"/>
      <c r="G33" s="1428"/>
      <c r="H33" s="1428"/>
      <c r="I33" s="1428"/>
      <c r="J33" s="1428"/>
      <c r="K33" s="1428"/>
      <c r="L33" s="1436"/>
      <c r="M33" s="1437"/>
      <c r="N33" s="1438"/>
      <c r="O33" s="1438"/>
      <c r="P33" s="1438"/>
      <c r="Q33" s="1438"/>
      <c r="R33" s="1438"/>
      <c r="S33" s="1438"/>
      <c r="T33" s="1438"/>
      <c r="U33" s="1438"/>
      <c r="V33" s="1438"/>
      <c r="W33" s="1438"/>
      <c r="X33" s="1438"/>
      <c r="Y33" s="1438"/>
      <c r="Z33" s="1438"/>
      <c r="AA33" s="1438"/>
      <c r="AB33" s="1438"/>
      <c r="AC33" s="1437"/>
      <c r="AD33" s="1437"/>
      <c r="AE33" s="1437"/>
      <c r="AF33" s="1437"/>
      <c r="AG33" s="1437"/>
      <c r="AH33" s="1438"/>
      <c r="AI33" s="1438"/>
      <c r="AJ33" s="1438"/>
      <c r="AK33" s="1438"/>
      <c r="AL33" s="1439"/>
      <c r="AN33" s="3"/>
    </row>
    <row r="34" spans="2:40" ht="13.5" customHeight="1" x14ac:dyDescent="0.15">
      <c r="B34" s="834" t="s">
        <v>45</v>
      </c>
      <c r="C34" s="847" t="s">
        <v>81</v>
      </c>
      <c r="D34" s="900"/>
      <c r="E34" s="900"/>
      <c r="F34" s="900"/>
      <c r="G34" s="900"/>
      <c r="H34" s="900"/>
      <c r="I34" s="900"/>
      <c r="J34" s="900"/>
      <c r="K34" s="900"/>
      <c r="L34" s="900"/>
      <c r="M34" s="1422" t="s">
        <v>19</v>
      </c>
      <c r="N34" s="1408"/>
      <c r="O34" s="53" t="s">
        <v>47</v>
      </c>
      <c r="P34" s="49"/>
      <c r="Q34" s="50"/>
      <c r="R34" s="1174" t="s">
        <v>20</v>
      </c>
      <c r="S34" s="1175"/>
      <c r="T34" s="1175"/>
      <c r="U34" s="1175"/>
      <c r="V34" s="1175"/>
      <c r="W34" s="1175"/>
      <c r="X34" s="1176"/>
      <c r="Y34" s="1423" t="s">
        <v>58</v>
      </c>
      <c r="Z34" s="1424"/>
      <c r="AA34" s="1424"/>
      <c r="AB34" s="1425"/>
      <c r="AC34" s="1426" t="s">
        <v>59</v>
      </c>
      <c r="AD34" s="858"/>
      <c r="AE34" s="858"/>
      <c r="AF34" s="858"/>
      <c r="AG34" s="1427"/>
      <c r="AH34" s="859" t="s">
        <v>52</v>
      </c>
      <c r="AI34" s="860"/>
      <c r="AJ34" s="860"/>
      <c r="AK34" s="860"/>
      <c r="AL34" s="861"/>
      <c r="AN34" s="3"/>
    </row>
    <row r="35" spans="2:40" ht="14.25" customHeight="1" x14ac:dyDescent="0.15">
      <c r="B35" s="835"/>
      <c r="C35" s="901"/>
      <c r="D35" s="848"/>
      <c r="E35" s="848"/>
      <c r="F35" s="848"/>
      <c r="G35" s="848"/>
      <c r="H35" s="848"/>
      <c r="I35" s="848"/>
      <c r="J35" s="848"/>
      <c r="K35" s="848"/>
      <c r="L35" s="848"/>
      <c r="M35" s="850"/>
      <c r="N35" s="851"/>
      <c r="O35" s="54" t="s">
        <v>48</v>
      </c>
      <c r="P35" s="51"/>
      <c r="Q35" s="52"/>
      <c r="R35" s="852"/>
      <c r="S35" s="853"/>
      <c r="T35" s="853"/>
      <c r="U35" s="853"/>
      <c r="V35" s="853"/>
      <c r="W35" s="853"/>
      <c r="X35" s="854"/>
      <c r="Y35" s="55" t="s">
        <v>33</v>
      </c>
      <c r="Z35" s="14"/>
      <c r="AA35" s="14"/>
      <c r="AB35" s="14"/>
      <c r="AC35" s="1415" t="s">
        <v>34</v>
      </c>
      <c r="AD35" s="1416"/>
      <c r="AE35" s="1416"/>
      <c r="AF35" s="1416"/>
      <c r="AG35" s="1417"/>
      <c r="AH35" s="862" t="s">
        <v>53</v>
      </c>
      <c r="AI35" s="863"/>
      <c r="AJ35" s="863"/>
      <c r="AK35" s="863"/>
      <c r="AL35" s="864"/>
      <c r="AN35" s="3"/>
    </row>
    <row r="36" spans="2:40" ht="14.25" customHeight="1" x14ac:dyDescent="0.15">
      <c r="B36" s="835"/>
      <c r="C36" s="805"/>
      <c r="D36" s="68"/>
      <c r="E36" s="865" t="s">
        <v>2</v>
      </c>
      <c r="F36" s="865"/>
      <c r="G36" s="865"/>
      <c r="H36" s="865"/>
      <c r="I36" s="865"/>
      <c r="J36" s="865"/>
      <c r="K36" s="865"/>
      <c r="L36" s="1418"/>
      <c r="M36" s="37"/>
      <c r="N36" s="36"/>
      <c r="O36" s="18"/>
      <c r="P36" s="19"/>
      <c r="Q36" s="36"/>
      <c r="R36" s="11" t="s">
        <v>60</v>
      </c>
      <c r="S36" s="5"/>
      <c r="T36" s="5"/>
      <c r="U36" s="5"/>
      <c r="V36" s="5"/>
      <c r="W36" s="5"/>
      <c r="X36" s="5"/>
      <c r="Y36" s="9"/>
      <c r="Z36" s="30"/>
      <c r="AA36" s="30"/>
      <c r="AB36" s="30"/>
      <c r="AC36" s="15"/>
      <c r="AD36" s="16"/>
      <c r="AE36" s="16"/>
      <c r="AF36" s="16"/>
      <c r="AG36" s="17"/>
      <c r="AH36" s="15"/>
      <c r="AI36" s="16"/>
      <c r="AJ36" s="16"/>
      <c r="AK36" s="16"/>
      <c r="AL36" s="17" t="s">
        <v>63</v>
      </c>
      <c r="AN36" s="3"/>
    </row>
    <row r="37" spans="2:40" ht="14.25" customHeight="1" x14ac:dyDescent="0.15">
      <c r="B37" s="835"/>
      <c r="C37" s="805"/>
      <c r="D37" s="68"/>
      <c r="E37" s="865" t="s">
        <v>3</v>
      </c>
      <c r="F37" s="875"/>
      <c r="G37" s="875"/>
      <c r="H37" s="875"/>
      <c r="I37" s="875"/>
      <c r="J37" s="875"/>
      <c r="K37" s="875"/>
      <c r="L37" s="1414"/>
      <c r="M37" s="37"/>
      <c r="N37" s="36"/>
      <c r="O37" s="18"/>
      <c r="P37" s="19"/>
      <c r="Q37" s="36"/>
      <c r="R37" s="11" t="s">
        <v>60</v>
      </c>
      <c r="S37" s="5"/>
      <c r="T37" s="5"/>
      <c r="U37" s="5"/>
      <c r="V37" s="5"/>
      <c r="W37" s="5"/>
      <c r="X37" s="5"/>
      <c r="Y37" s="9"/>
      <c r="Z37" s="30"/>
      <c r="AA37" s="30"/>
      <c r="AB37" s="30"/>
      <c r="AC37" s="15"/>
      <c r="AD37" s="16"/>
      <c r="AE37" s="16"/>
      <c r="AF37" s="16"/>
      <c r="AG37" s="17"/>
      <c r="AH37" s="15"/>
      <c r="AI37" s="16"/>
      <c r="AJ37" s="16"/>
      <c r="AK37" s="16"/>
      <c r="AL37" s="17" t="s">
        <v>63</v>
      </c>
      <c r="AN37" s="3"/>
    </row>
    <row r="38" spans="2:40" ht="14.25" customHeight="1" x14ac:dyDescent="0.15">
      <c r="B38" s="835"/>
      <c r="C38" s="805"/>
      <c r="D38" s="68"/>
      <c r="E38" s="865" t="s">
        <v>4</v>
      </c>
      <c r="F38" s="875"/>
      <c r="G38" s="875"/>
      <c r="H38" s="875"/>
      <c r="I38" s="875"/>
      <c r="J38" s="875"/>
      <c r="K38" s="875"/>
      <c r="L38" s="1414"/>
      <c r="M38" s="37"/>
      <c r="N38" s="36"/>
      <c r="O38" s="18"/>
      <c r="P38" s="19"/>
      <c r="Q38" s="36"/>
      <c r="R38" s="11" t="s">
        <v>60</v>
      </c>
      <c r="S38" s="5"/>
      <c r="T38" s="5"/>
      <c r="U38" s="5"/>
      <c r="V38" s="5"/>
      <c r="W38" s="5"/>
      <c r="X38" s="5"/>
      <c r="Y38" s="9"/>
      <c r="Z38" s="30"/>
      <c r="AA38" s="30"/>
      <c r="AB38" s="30"/>
      <c r="AC38" s="15"/>
      <c r="AD38" s="16"/>
      <c r="AE38" s="16"/>
      <c r="AF38" s="16"/>
      <c r="AG38" s="17"/>
      <c r="AH38" s="15"/>
      <c r="AI38" s="16"/>
      <c r="AJ38" s="16"/>
      <c r="AK38" s="16"/>
      <c r="AL38" s="17" t="s">
        <v>63</v>
      </c>
      <c r="AN38" s="3"/>
    </row>
    <row r="39" spans="2:40" ht="14.25" customHeight="1" x14ac:dyDescent="0.15">
      <c r="B39" s="835"/>
      <c r="C39" s="805"/>
      <c r="D39" s="68"/>
      <c r="E39" s="865" t="s">
        <v>6</v>
      </c>
      <c r="F39" s="875"/>
      <c r="G39" s="875"/>
      <c r="H39" s="875"/>
      <c r="I39" s="875"/>
      <c r="J39" s="875"/>
      <c r="K39" s="875"/>
      <c r="L39" s="1414"/>
      <c r="M39" s="37"/>
      <c r="N39" s="36"/>
      <c r="O39" s="18"/>
      <c r="P39" s="19"/>
      <c r="Q39" s="36"/>
      <c r="R39" s="11" t="s">
        <v>60</v>
      </c>
      <c r="S39" s="5"/>
      <c r="T39" s="5"/>
      <c r="U39" s="5"/>
      <c r="V39" s="5"/>
      <c r="W39" s="5"/>
      <c r="X39" s="5"/>
      <c r="Y39" s="9"/>
      <c r="Z39" s="30"/>
      <c r="AA39" s="30"/>
      <c r="AB39" s="30"/>
      <c r="AC39" s="15"/>
      <c r="AD39" s="16"/>
      <c r="AE39" s="16"/>
      <c r="AF39" s="16"/>
      <c r="AG39" s="17"/>
      <c r="AH39" s="15"/>
      <c r="AI39" s="16"/>
      <c r="AJ39" s="16"/>
      <c r="AK39" s="16"/>
      <c r="AL39" s="17" t="s">
        <v>63</v>
      </c>
      <c r="AN39" s="3"/>
    </row>
    <row r="40" spans="2:40" ht="14.25" customHeight="1" x14ac:dyDescent="0.15">
      <c r="B40" s="835"/>
      <c r="C40" s="805"/>
      <c r="D40" s="68"/>
      <c r="E40" s="865" t="s">
        <v>5</v>
      </c>
      <c r="F40" s="875"/>
      <c r="G40" s="875"/>
      <c r="H40" s="875"/>
      <c r="I40" s="875"/>
      <c r="J40" s="875"/>
      <c r="K40" s="875"/>
      <c r="L40" s="1414"/>
      <c r="M40" s="37"/>
      <c r="N40" s="36"/>
      <c r="O40" s="18"/>
      <c r="P40" s="19"/>
      <c r="Q40" s="36"/>
      <c r="R40" s="11" t="s">
        <v>60</v>
      </c>
      <c r="S40" s="5"/>
      <c r="T40" s="5"/>
      <c r="U40" s="5"/>
      <c r="V40" s="5"/>
      <c r="W40" s="5"/>
      <c r="X40" s="5"/>
      <c r="Y40" s="9"/>
      <c r="Z40" s="30"/>
      <c r="AA40" s="30"/>
      <c r="AB40" s="30"/>
      <c r="AC40" s="15"/>
      <c r="AD40" s="16"/>
      <c r="AE40" s="16"/>
      <c r="AF40" s="16"/>
      <c r="AG40" s="17"/>
      <c r="AH40" s="15"/>
      <c r="AI40" s="16"/>
      <c r="AJ40" s="16"/>
      <c r="AK40" s="16"/>
      <c r="AL40" s="17" t="s">
        <v>63</v>
      </c>
      <c r="AN40" s="3"/>
    </row>
    <row r="41" spans="2:40" ht="14.25" customHeight="1" thickBot="1" x14ac:dyDescent="0.2">
      <c r="B41" s="835"/>
      <c r="C41" s="805"/>
      <c r="D41" s="69"/>
      <c r="E41" s="1419" t="s">
        <v>46</v>
      </c>
      <c r="F41" s="1420"/>
      <c r="G41" s="1420"/>
      <c r="H41" s="1420"/>
      <c r="I41" s="1420"/>
      <c r="J41" s="1420"/>
      <c r="K41" s="1420"/>
      <c r="L41" s="1421"/>
      <c r="M41" s="70"/>
      <c r="N41" s="35"/>
      <c r="O41" s="79"/>
      <c r="P41" s="34"/>
      <c r="Q41" s="35"/>
      <c r="R41" s="4" t="s">
        <v>60</v>
      </c>
      <c r="S41" s="80"/>
      <c r="T41" s="80"/>
      <c r="U41" s="80"/>
      <c r="V41" s="80"/>
      <c r="W41" s="80"/>
      <c r="X41" s="80"/>
      <c r="Y41" s="6"/>
      <c r="Z41" s="66"/>
      <c r="AA41" s="66"/>
      <c r="AB41" s="66"/>
      <c r="AC41" s="56"/>
      <c r="AD41" s="57"/>
      <c r="AE41" s="57"/>
      <c r="AF41" s="57"/>
      <c r="AG41" s="58"/>
      <c r="AH41" s="56"/>
      <c r="AI41" s="57"/>
      <c r="AJ41" s="57"/>
      <c r="AK41" s="57"/>
      <c r="AL41" s="58" t="s">
        <v>63</v>
      </c>
      <c r="AN41" s="3"/>
    </row>
    <row r="42" spans="2:40" ht="14.25" customHeight="1" thickTop="1" x14ac:dyDescent="0.15">
      <c r="B42" s="835"/>
      <c r="C42" s="805"/>
      <c r="D42" s="71"/>
      <c r="E42" s="1412" t="s">
        <v>66</v>
      </c>
      <c r="F42" s="1412"/>
      <c r="G42" s="1412"/>
      <c r="H42" s="1412"/>
      <c r="I42" s="1412"/>
      <c r="J42" s="1412"/>
      <c r="K42" s="1412"/>
      <c r="L42" s="1413"/>
      <c r="M42" s="72"/>
      <c r="N42" s="74"/>
      <c r="O42" s="81"/>
      <c r="P42" s="73"/>
      <c r="Q42" s="74"/>
      <c r="R42" s="82" t="s">
        <v>60</v>
      </c>
      <c r="S42" s="83"/>
      <c r="T42" s="83"/>
      <c r="U42" s="83"/>
      <c r="V42" s="83"/>
      <c r="W42" s="83"/>
      <c r="X42" s="83"/>
      <c r="Y42" s="75"/>
      <c r="Z42" s="76"/>
      <c r="AA42" s="76"/>
      <c r="AB42" s="76"/>
      <c r="AC42" s="84"/>
      <c r="AD42" s="77"/>
      <c r="AE42" s="77"/>
      <c r="AF42" s="77"/>
      <c r="AG42" s="78"/>
      <c r="AH42" s="84"/>
      <c r="AI42" s="77"/>
      <c r="AJ42" s="77"/>
      <c r="AK42" s="77"/>
      <c r="AL42" s="78" t="s">
        <v>63</v>
      </c>
      <c r="AN42" s="3"/>
    </row>
    <row r="43" spans="2:40" ht="14.25" customHeight="1" x14ac:dyDescent="0.15">
      <c r="B43" s="835"/>
      <c r="C43" s="805"/>
      <c r="D43" s="68"/>
      <c r="E43" s="865" t="s">
        <v>67</v>
      </c>
      <c r="F43" s="875"/>
      <c r="G43" s="875"/>
      <c r="H43" s="875"/>
      <c r="I43" s="875"/>
      <c r="J43" s="875"/>
      <c r="K43" s="875"/>
      <c r="L43" s="1414"/>
      <c r="M43" s="37"/>
      <c r="N43" s="36"/>
      <c r="O43" s="18"/>
      <c r="P43" s="19"/>
      <c r="Q43" s="36"/>
      <c r="R43" s="11" t="s">
        <v>60</v>
      </c>
      <c r="S43" s="5"/>
      <c r="T43" s="5"/>
      <c r="U43" s="5"/>
      <c r="V43" s="5"/>
      <c r="W43" s="5"/>
      <c r="X43" s="5"/>
      <c r="Y43" s="9"/>
      <c r="Z43" s="30"/>
      <c r="AA43" s="30"/>
      <c r="AB43" s="30"/>
      <c r="AC43" s="15"/>
      <c r="AD43" s="16"/>
      <c r="AE43" s="16"/>
      <c r="AF43" s="16"/>
      <c r="AG43" s="17"/>
      <c r="AH43" s="15"/>
      <c r="AI43" s="16"/>
      <c r="AJ43" s="16"/>
      <c r="AK43" s="16"/>
      <c r="AL43" s="17" t="s">
        <v>63</v>
      </c>
      <c r="AN43" s="3"/>
    </row>
    <row r="44" spans="2:40" ht="14.25" customHeight="1" x14ac:dyDescent="0.15">
      <c r="B44" s="835"/>
      <c r="C44" s="805"/>
      <c r="D44" s="68"/>
      <c r="E44" s="865" t="s">
        <v>68</v>
      </c>
      <c r="F44" s="875"/>
      <c r="G44" s="875"/>
      <c r="H44" s="875"/>
      <c r="I44" s="875"/>
      <c r="J44" s="875"/>
      <c r="K44" s="875"/>
      <c r="L44" s="1414"/>
      <c r="M44" s="37"/>
      <c r="N44" s="36"/>
      <c r="O44" s="18"/>
      <c r="P44" s="19"/>
      <c r="Q44" s="36"/>
      <c r="R44" s="11" t="s">
        <v>60</v>
      </c>
      <c r="S44" s="5"/>
      <c r="T44" s="5"/>
      <c r="U44" s="5"/>
      <c r="V44" s="5"/>
      <c r="W44" s="5"/>
      <c r="X44" s="5"/>
      <c r="Y44" s="9"/>
      <c r="Z44" s="30"/>
      <c r="AA44" s="30"/>
      <c r="AB44" s="30"/>
      <c r="AC44" s="15"/>
      <c r="AD44" s="16"/>
      <c r="AE44" s="16"/>
      <c r="AF44" s="16"/>
      <c r="AG44" s="17"/>
      <c r="AH44" s="15"/>
      <c r="AI44" s="16"/>
      <c r="AJ44" s="16"/>
      <c r="AK44" s="16"/>
      <c r="AL44" s="17" t="s">
        <v>63</v>
      </c>
      <c r="AN44" s="3"/>
    </row>
    <row r="45" spans="2:40" ht="14.25" customHeight="1" x14ac:dyDescent="0.15">
      <c r="B45" s="835"/>
      <c r="C45" s="805"/>
      <c r="D45" s="68"/>
      <c r="E45" s="865" t="s">
        <v>69</v>
      </c>
      <c r="F45" s="875"/>
      <c r="G45" s="875"/>
      <c r="H45" s="875"/>
      <c r="I45" s="875"/>
      <c r="J45" s="875"/>
      <c r="K45" s="875"/>
      <c r="L45" s="1414"/>
      <c r="M45" s="37"/>
      <c r="N45" s="36"/>
      <c r="O45" s="18"/>
      <c r="P45" s="19"/>
      <c r="Q45" s="36"/>
      <c r="R45" s="11" t="s">
        <v>60</v>
      </c>
      <c r="S45" s="5"/>
      <c r="T45" s="5"/>
      <c r="U45" s="5"/>
      <c r="V45" s="5"/>
      <c r="W45" s="5"/>
      <c r="X45" s="5"/>
      <c r="Y45" s="9"/>
      <c r="Z45" s="30"/>
      <c r="AA45" s="30"/>
      <c r="AB45" s="30"/>
      <c r="AC45" s="15"/>
      <c r="AD45" s="16"/>
      <c r="AE45" s="16"/>
      <c r="AF45" s="16"/>
      <c r="AG45" s="17"/>
      <c r="AH45" s="15"/>
      <c r="AI45" s="16"/>
      <c r="AJ45" s="16"/>
      <c r="AK45" s="16"/>
      <c r="AL45" s="17" t="s">
        <v>63</v>
      </c>
      <c r="AN45" s="3"/>
    </row>
    <row r="46" spans="2:40" ht="14.25" customHeight="1" x14ac:dyDescent="0.15">
      <c r="B46" s="835"/>
      <c r="C46" s="805"/>
      <c r="D46" s="68"/>
      <c r="E46" s="865" t="s">
        <v>70</v>
      </c>
      <c r="F46" s="875"/>
      <c r="G46" s="875"/>
      <c r="H46" s="875"/>
      <c r="I46" s="875"/>
      <c r="J46" s="875"/>
      <c r="K46" s="875"/>
      <c r="L46" s="1414"/>
      <c r="M46" s="37"/>
      <c r="N46" s="36"/>
      <c r="O46" s="18"/>
      <c r="P46" s="19"/>
      <c r="Q46" s="36"/>
      <c r="R46" s="11" t="s">
        <v>60</v>
      </c>
      <c r="S46" s="5"/>
      <c r="T46" s="5"/>
      <c r="U46" s="5"/>
      <c r="V46" s="5"/>
      <c r="W46" s="5"/>
      <c r="X46" s="5"/>
      <c r="Y46" s="9"/>
      <c r="Z46" s="30"/>
      <c r="AA46" s="30"/>
      <c r="AB46" s="30"/>
      <c r="AC46" s="15"/>
      <c r="AD46" s="16"/>
      <c r="AE46" s="16"/>
      <c r="AF46" s="16"/>
      <c r="AG46" s="17"/>
      <c r="AH46" s="15"/>
      <c r="AI46" s="16"/>
      <c r="AJ46" s="16"/>
      <c r="AK46" s="16"/>
      <c r="AL46" s="17" t="s">
        <v>63</v>
      </c>
      <c r="AN46" s="3"/>
    </row>
    <row r="47" spans="2:40" ht="14.25" customHeight="1" x14ac:dyDescent="0.15">
      <c r="B47" s="836"/>
      <c r="C47" s="805"/>
      <c r="D47" s="68"/>
      <c r="E47" s="865" t="s">
        <v>71</v>
      </c>
      <c r="F47" s="875"/>
      <c r="G47" s="875"/>
      <c r="H47" s="875"/>
      <c r="I47" s="875"/>
      <c r="J47" s="875"/>
      <c r="K47" s="875"/>
      <c r="L47" s="1414"/>
      <c r="M47" s="37"/>
      <c r="N47" s="36"/>
      <c r="O47" s="18"/>
      <c r="P47" s="19"/>
      <c r="Q47" s="36"/>
      <c r="R47" s="11" t="s">
        <v>60</v>
      </c>
      <c r="S47" s="5"/>
      <c r="T47" s="5"/>
      <c r="U47" s="5"/>
      <c r="V47" s="5"/>
      <c r="W47" s="5"/>
      <c r="X47" s="5"/>
      <c r="Y47" s="9"/>
      <c r="Z47" s="30"/>
      <c r="AA47" s="30"/>
      <c r="AB47" s="30"/>
      <c r="AC47" s="15"/>
      <c r="AD47" s="16"/>
      <c r="AE47" s="16"/>
      <c r="AF47" s="16"/>
      <c r="AG47" s="17"/>
      <c r="AH47" s="15"/>
      <c r="AI47" s="16"/>
      <c r="AJ47" s="16"/>
      <c r="AK47" s="16"/>
      <c r="AL47" s="17" t="s">
        <v>63</v>
      </c>
      <c r="AN47" s="3"/>
    </row>
    <row r="48" spans="2:40" ht="14.25" customHeight="1" x14ac:dyDescent="0.15">
      <c r="B48" s="891" t="s">
        <v>49</v>
      </c>
      <c r="C48" s="891"/>
      <c r="D48" s="891"/>
      <c r="E48" s="891"/>
      <c r="F48" s="891"/>
      <c r="G48" s="891"/>
      <c r="H48" s="891"/>
      <c r="I48" s="891"/>
      <c r="J48" s="891"/>
      <c r="K48" s="89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891" t="s">
        <v>50</v>
      </c>
      <c r="C49" s="891"/>
      <c r="D49" s="891"/>
      <c r="E49" s="891"/>
      <c r="F49" s="891"/>
      <c r="G49" s="891"/>
      <c r="H49" s="891"/>
      <c r="I49" s="891"/>
      <c r="J49" s="891"/>
      <c r="K49" s="89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896" t="s">
        <v>21</v>
      </c>
      <c r="C50" s="896"/>
      <c r="D50" s="896"/>
      <c r="E50" s="896"/>
      <c r="F50" s="896"/>
      <c r="G50" s="896"/>
      <c r="H50" s="896"/>
      <c r="I50" s="896"/>
      <c r="J50" s="896"/>
      <c r="K50" s="896"/>
      <c r="L50" s="61"/>
      <c r="M50" s="62"/>
      <c r="N50" s="62"/>
      <c r="O50" s="62"/>
      <c r="P50" s="62"/>
      <c r="Q50" s="62"/>
      <c r="R50" s="63"/>
      <c r="S50" s="63"/>
      <c r="T50" s="63"/>
      <c r="U50" s="64"/>
      <c r="V50" s="9" t="s">
        <v>1</v>
      </c>
      <c r="W50" s="10"/>
      <c r="X50" s="10"/>
      <c r="Y50" s="10"/>
      <c r="Z50" s="30"/>
      <c r="AA50" s="30"/>
      <c r="AB50" s="30"/>
      <c r="AC50" s="16"/>
      <c r="AD50" s="16"/>
      <c r="AE50" s="16"/>
      <c r="AF50" s="16"/>
      <c r="AG50" s="16"/>
      <c r="AH50" s="47"/>
      <c r="AI50" s="16"/>
      <c r="AJ50" s="16"/>
      <c r="AK50" s="16"/>
      <c r="AL50" s="17"/>
      <c r="AN50" s="3"/>
    </row>
    <row r="51" spans="2:40" ht="14.25" customHeight="1" x14ac:dyDescent="0.15">
      <c r="B51" s="1403" t="s">
        <v>51</v>
      </c>
      <c r="C51" s="1403"/>
      <c r="D51" s="1403"/>
      <c r="E51" s="1403"/>
      <c r="F51" s="1403"/>
      <c r="G51" s="1403"/>
      <c r="H51" s="1403"/>
      <c r="I51" s="1403"/>
      <c r="J51" s="1403"/>
      <c r="K51" s="140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855" t="s">
        <v>42</v>
      </c>
      <c r="C52" s="856"/>
      <c r="D52" s="856"/>
      <c r="E52" s="856"/>
      <c r="F52" s="856"/>
      <c r="G52" s="856"/>
      <c r="H52" s="856"/>
      <c r="I52" s="856"/>
      <c r="J52" s="856"/>
      <c r="K52" s="856"/>
      <c r="L52" s="856"/>
      <c r="M52" s="856"/>
      <c r="N52" s="85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804" t="s">
        <v>22</v>
      </c>
      <c r="C53" s="826" t="s">
        <v>82</v>
      </c>
      <c r="D53" s="827"/>
      <c r="E53" s="827"/>
      <c r="F53" s="827"/>
      <c r="G53" s="827"/>
      <c r="H53" s="827"/>
      <c r="I53" s="827"/>
      <c r="J53" s="827"/>
      <c r="K53" s="827"/>
      <c r="L53" s="827"/>
      <c r="M53" s="827"/>
      <c r="N53" s="827"/>
      <c r="O53" s="827"/>
      <c r="P53" s="827"/>
      <c r="Q53" s="827"/>
      <c r="R53" s="827"/>
      <c r="S53" s="827"/>
      <c r="T53" s="828"/>
      <c r="U53" s="826" t="s">
        <v>35</v>
      </c>
      <c r="V53" s="1404"/>
      <c r="W53" s="1404"/>
      <c r="X53" s="1404"/>
      <c r="Y53" s="1404"/>
      <c r="Z53" s="1404"/>
      <c r="AA53" s="1404"/>
      <c r="AB53" s="1404"/>
      <c r="AC53" s="1404"/>
      <c r="AD53" s="1404"/>
      <c r="AE53" s="1404"/>
      <c r="AF53" s="1404"/>
      <c r="AG53" s="1404"/>
      <c r="AH53" s="1404"/>
      <c r="AI53" s="1404"/>
      <c r="AJ53" s="1404"/>
      <c r="AK53" s="1404"/>
      <c r="AL53" s="1405"/>
      <c r="AN53" s="3"/>
    </row>
    <row r="54" spans="2:40" x14ac:dyDescent="0.15">
      <c r="B54" s="805"/>
      <c r="C54" s="1406"/>
      <c r="D54" s="1407"/>
      <c r="E54" s="1407"/>
      <c r="F54" s="1407"/>
      <c r="G54" s="1407"/>
      <c r="H54" s="1407"/>
      <c r="I54" s="1407"/>
      <c r="J54" s="1407"/>
      <c r="K54" s="1407"/>
      <c r="L54" s="1407"/>
      <c r="M54" s="1407"/>
      <c r="N54" s="1407"/>
      <c r="O54" s="1407"/>
      <c r="P54" s="1407"/>
      <c r="Q54" s="1407"/>
      <c r="R54" s="1407"/>
      <c r="S54" s="1407"/>
      <c r="T54" s="1408"/>
      <c r="U54" s="1406"/>
      <c r="V54" s="1407"/>
      <c r="W54" s="1407"/>
      <c r="X54" s="1407"/>
      <c r="Y54" s="1407"/>
      <c r="Z54" s="1407"/>
      <c r="AA54" s="1407"/>
      <c r="AB54" s="1407"/>
      <c r="AC54" s="1407"/>
      <c r="AD54" s="1407"/>
      <c r="AE54" s="1407"/>
      <c r="AF54" s="1407"/>
      <c r="AG54" s="1407"/>
      <c r="AH54" s="1407"/>
      <c r="AI54" s="1407"/>
      <c r="AJ54" s="1407"/>
      <c r="AK54" s="1407"/>
      <c r="AL54" s="1408"/>
      <c r="AN54" s="3"/>
    </row>
    <row r="55" spans="2:40" x14ac:dyDescent="0.15">
      <c r="B55" s="805"/>
      <c r="C55" s="1409"/>
      <c r="D55" s="1410"/>
      <c r="E55" s="1410"/>
      <c r="F55" s="1410"/>
      <c r="G55" s="1410"/>
      <c r="H55" s="1410"/>
      <c r="I55" s="1410"/>
      <c r="J55" s="1410"/>
      <c r="K55" s="1410"/>
      <c r="L55" s="1410"/>
      <c r="M55" s="1410"/>
      <c r="N55" s="1410"/>
      <c r="O55" s="1410"/>
      <c r="P55" s="1410"/>
      <c r="Q55" s="1410"/>
      <c r="R55" s="1410"/>
      <c r="S55" s="1410"/>
      <c r="T55" s="851"/>
      <c r="U55" s="1409"/>
      <c r="V55" s="1410"/>
      <c r="W55" s="1410"/>
      <c r="X55" s="1410"/>
      <c r="Y55" s="1410"/>
      <c r="Z55" s="1410"/>
      <c r="AA55" s="1410"/>
      <c r="AB55" s="1410"/>
      <c r="AC55" s="1410"/>
      <c r="AD55" s="1410"/>
      <c r="AE55" s="1410"/>
      <c r="AF55" s="1410"/>
      <c r="AG55" s="1410"/>
      <c r="AH55" s="1410"/>
      <c r="AI55" s="1410"/>
      <c r="AJ55" s="1410"/>
      <c r="AK55" s="1410"/>
      <c r="AL55" s="851"/>
      <c r="AN55" s="3"/>
    </row>
    <row r="56" spans="2:40" x14ac:dyDescent="0.15">
      <c r="B56" s="805"/>
      <c r="C56" s="1409"/>
      <c r="D56" s="1410"/>
      <c r="E56" s="1410"/>
      <c r="F56" s="1410"/>
      <c r="G56" s="1410"/>
      <c r="H56" s="1410"/>
      <c r="I56" s="1410"/>
      <c r="J56" s="1410"/>
      <c r="K56" s="1410"/>
      <c r="L56" s="1410"/>
      <c r="M56" s="1410"/>
      <c r="N56" s="1410"/>
      <c r="O56" s="1410"/>
      <c r="P56" s="1410"/>
      <c r="Q56" s="1410"/>
      <c r="R56" s="1410"/>
      <c r="S56" s="1410"/>
      <c r="T56" s="851"/>
      <c r="U56" s="1409"/>
      <c r="V56" s="1410"/>
      <c r="W56" s="1410"/>
      <c r="X56" s="1410"/>
      <c r="Y56" s="1410"/>
      <c r="Z56" s="1410"/>
      <c r="AA56" s="1410"/>
      <c r="AB56" s="1410"/>
      <c r="AC56" s="1410"/>
      <c r="AD56" s="1410"/>
      <c r="AE56" s="1410"/>
      <c r="AF56" s="1410"/>
      <c r="AG56" s="1410"/>
      <c r="AH56" s="1410"/>
      <c r="AI56" s="1410"/>
      <c r="AJ56" s="1410"/>
      <c r="AK56" s="1410"/>
      <c r="AL56" s="851"/>
      <c r="AN56" s="3"/>
    </row>
    <row r="57" spans="2:40" x14ac:dyDescent="0.15">
      <c r="B57" s="806"/>
      <c r="C57" s="1411"/>
      <c r="D57" s="1404"/>
      <c r="E57" s="1404"/>
      <c r="F57" s="1404"/>
      <c r="G57" s="1404"/>
      <c r="H57" s="1404"/>
      <c r="I57" s="1404"/>
      <c r="J57" s="1404"/>
      <c r="K57" s="1404"/>
      <c r="L57" s="1404"/>
      <c r="M57" s="1404"/>
      <c r="N57" s="1404"/>
      <c r="O57" s="1404"/>
      <c r="P57" s="1404"/>
      <c r="Q57" s="1404"/>
      <c r="R57" s="1404"/>
      <c r="S57" s="1404"/>
      <c r="T57" s="1405"/>
      <c r="U57" s="1411"/>
      <c r="V57" s="1404"/>
      <c r="W57" s="1404"/>
      <c r="X57" s="1404"/>
      <c r="Y57" s="1404"/>
      <c r="Z57" s="1404"/>
      <c r="AA57" s="1404"/>
      <c r="AB57" s="1404"/>
      <c r="AC57" s="1404"/>
      <c r="AD57" s="1404"/>
      <c r="AE57" s="1404"/>
      <c r="AF57" s="1404"/>
      <c r="AG57" s="1404"/>
      <c r="AH57" s="1404"/>
      <c r="AI57" s="1404"/>
      <c r="AJ57" s="1404"/>
      <c r="AK57" s="1404"/>
      <c r="AL57" s="1405"/>
      <c r="AN57" s="3"/>
    </row>
    <row r="58" spans="2:40" ht="14.25" customHeight="1" x14ac:dyDescent="0.15">
      <c r="B58" s="789" t="s">
        <v>23</v>
      </c>
      <c r="C58" s="790"/>
      <c r="D58" s="790"/>
      <c r="E58" s="790"/>
      <c r="F58" s="791"/>
      <c r="G58" s="896" t="s">
        <v>24</v>
      </c>
      <c r="H58" s="896"/>
      <c r="I58" s="896"/>
      <c r="J58" s="896"/>
      <c r="K58" s="896"/>
      <c r="L58" s="896"/>
      <c r="M58" s="896"/>
      <c r="N58" s="896"/>
      <c r="O58" s="896"/>
      <c r="P58" s="896"/>
      <c r="Q58" s="896"/>
      <c r="R58" s="896"/>
      <c r="S58" s="896"/>
      <c r="T58" s="896"/>
      <c r="U58" s="896"/>
      <c r="V58" s="896"/>
      <c r="W58" s="896"/>
      <c r="X58" s="896"/>
      <c r="Y58" s="896"/>
      <c r="Z58" s="896"/>
      <c r="AA58" s="896"/>
      <c r="AB58" s="896"/>
      <c r="AC58" s="896"/>
      <c r="AD58" s="896"/>
      <c r="AE58" s="896"/>
      <c r="AF58" s="896"/>
      <c r="AG58" s="896"/>
      <c r="AH58" s="896"/>
      <c r="AI58" s="896"/>
      <c r="AJ58" s="896"/>
      <c r="AK58" s="896"/>
      <c r="AL58" s="896"/>
      <c r="AN58" s="3"/>
    </row>
    <row r="60" spans="2:40" x14ac:dyDescent="0.15">
      <c r="B60" s="14" t="s">
        <v>54</v>
      </c>
    </row>
    <row r="61" spans="2:40" x14ac:dyDescent="0.15">
      <c r="B61" s="14" t="s">
        <v>102</v>
      </c>
    </row>
    <row r="62" spans="2:40" x14ac:dyDescent="0.15">
      <c r="B62" s="14" t="s">
        <v>103</v>
      </c>
    </row>
    <row r="63" spans="2:40" x14ac:dyDescent="0.15">
      <c r="B63" s="14" t="s">
        <v>106</v>
      </c>
    </row>
    <row r="64" spans="2:40" x14ac:dyDescent="0.15">
      <c r="B64" s="14" t="s">
        <v>61</v>
      </c>
    </row>
    <row r="65" spans="2:41" x14ac:dyDescent="0.15">
      <c r="B65" s="14" t="s">
        <v>83</v>
      </c>
    </row>
    <row r="66" spans="2:41" x14ac:dyDescent="0.15">
      <c r="B66" s="14" t="s">
        <v>62</v>
      </c>
      <c r="AN66" s="3"/>
      <c r="AO66" s="14"/>
    </row>
    <row r="67" spans="2:41" x14ac:dyDescent="0.15">
      <c r="B67" s="14" t="s">
        <v>56</v>
      </c>
    </row>
    <row r="68" spans="2:41" x14ac:dyDescent="0.15">
      <c r="B68" s="14" t="s">
        <v>64</v>
      </c>
    </row>
    <row r="69" spans="2:41" x14ac:dyDescent="0.15">
      <c r="B69" s="14" t="s">
        <v>104</v>
      </c>
    </row>
    <row r="70" spans="2:41" x14ac:dyDescent="0.15">
      <c r="B70" s="14" t="s">
        <v>101</v>
      </c>
    </row>
    <row r="84" spans="2:2" ht="12.75" customHeight="1" x14ac:dyDescent="0.15">
      <c r="B84" s="46"/>
    </row>
    <row r="85" spans="2:2" ht="12.75" customHeight="1" x14ac:dyDescent="0.15">
      <c r="B85" s="46" t="s">
        <v>37</v>
      </c>
    </row>
    <row r="86" spans="2:2" ht="12.75" customHeight="1" x14ac:dyDescent="0.15">
      <c r="B86" s="46" t="s">
        <v>25</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B48:K48"/>
    <mergeCell ref="B49:K49"/>
    <mergeCell ref="B50:K50"/>
    <mergeCell ref="B34:B47"/>
    <mergeCell ref="C34:L35"/>
    <mergeCell ref="C42:C47"/>
    <mergeCell ref="E42:L42"/>
    <mergeCell ref="E43:L43"/>
    <mergeCell ref="E44:L44"/>
    <mergeCell ref="E45:L45"/>
    <mergeCell ref="E46:L46"/>
    <mergeCell ref="E47:L47"/>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76A2-1220-479D-990C-293E39BBAC6D}">
  <sheetPr>
    <tabColor theme="4" tint="0.79998168889431442"/>
    <pageSetUpPr fitToPage="1"/>
  </sheetPr>
  <dimension ref="A1:P123"/>
  <sheetViews>
    <sheetView view="pageBreakPreview" zoomScale="70" zoomScaleNormal="100" zoomScaleSheetLayoutView="70" workbookViewId="0">
      <selection activeCell="O1" sqref="O1:P1048576"/>
    </sheetView>
  </sheetViews>
  <sheetFormatPr defaultRowHeight="20.25" customHeight="1" x14ac:dyDescent="0.15"/>
  <cols>
    <col min="1" max="1" width="2.375" style="569" customWidth="1"/>
    <col min="2" max="2" width="25" style="525" bestFit="1" customWidth="1"/>
    <col min="3" max="3" width="41.75" style="525" customWidth="1"/>
    <col min="4" max="4" width="15.25" style="525" customWidth="1"/>
    <col min="5" max="5" width="44.25" style="525" customWidth="1"/>
    <col min="6" max="6" width="42" style="525" customWidth="1"/>
    <col min="7" max="7" width="22.5" style="525" customWidth="1"/>
    <col min="8" max="8" width="5.375" style="525" customWidth="1"/>
    <col min="9" max="9" width="14.25" style="525" customWidth="1"/>
    <col min="10" max="11" width="5.375" style="525" customWidth="1"/>
    <col min="12" max="14" width="9" style="525"/>
    <col min="15" max="15" width="4.5" style="122"/>
    <col min="16" max="16" width="40.125" style="122" customWidth="1"/>
    <col min="17" max="16384" width="9" style="525"/>
  </cols>
  <sheetData>
    <row r="1" spans="1:16" s="570" customFormat="1" ht="20.25" customHeight="1" x14ac:dyDescent="0.15">
      <c r="A1" s="568"/>
      <c r="B1" s="571" t="s">
        <v>26</v>
      </c>
      <c r="C1" s="524"/>
      <c r="D1" s="524"/>
      <c r="E1" s="524"/>
      <c r="F1" s="524"/>
      <c r="G1" s="524"/>
      <c r="H1" s="524"/>
      <c r="I1" s="524"/>
      <c r="J1" s="524"/>
      <c r="K1" s="524"/>
      <c r="L1" s="524"/>
      <c r="O1" s="103"/>
      <c r="P1" s="103"/>
    </row>
    <row r="2" spans="1:16" ht="18.75" customHeight="1" thickBot="1" x14ac:dyDescent="0.2">
      <c r="A2" s="522"/>
      <c r="B2" s="572"/>
      <c r="C2" s="572"/>
      <c r="D2" s="523"/>
      <c r="E2" s="523"/>
      <c r="F2" s="523"/>
      <c r="G2" s="573"/>
      <c r="H2" s="573"/>
      <c r="I2" s="573"/>
      <c r="J2" s="573"/>
      <c r="K2" s="573"/>
      <c r="L2" s="523"/>
      <c r="O2" s="1"/>
      <c r="P2" s="434"/>
    </row>
    <row r="3" spans="1:16" ht="31.5" customHeight="1" thickTop="1" x14ac:dyDescent="0.15">
      <c r="A3" s="574"/>
      <c r="B3" s="932" t="s">
        <v>839</v>
      </c>
      <c r="C3" s="932"/>
      <c r="D3" s="932"/>
      <c r="E3" s="932"/>
      <c r="F3" s="932"/>
      <c r="G3" s="932"/>
      <c r="H3" s="575"/>
      <c r="I3" s="575"/>
      <c r="J3" s="575"/>
      <c r="K3" s="523"/>
      <c r="L3" s="523"/>
      <c r="O3" s="917" t="s">
        <v>755</v>
      </c>
      <c r="P3" s="918"/>
    </row>
    <row r="4" spans="1:16" ht="20.25" customHeight="1" thickBot="1" x14ac:dyDescent="0.2">
      <c r="A4" s="574"/>
      <c r="B4" s="559" t="s">
        <v>109</v>
      </c>
      <c r="C4" s="575"/>
      <c r="D4" s="575"/>
      <c r="E4" s="575"/>
      <c r="F4" s="575"/>
      <c r="G4" s="575"/>
      <c r="H4" s="575"/>
      <c r="I4" s="575"/>
      <c r="J4" s="575"/>
      <c r="K4" s="575"/>
      <c r="L4" s="523"/>
      <c r="O4" s="919"/>
      <c r="P4" s="920"/>
    </row>
    <row r="5" spans="1:16" ht="20.25" customHeight="1" thickTop="1" x14ac:dyDescent="0.15">
      <c r="A5" s="574"/>
      <c r="B5" s="559" t="s">
        <v>110</v>
      </c>
      <c r="C5" s="575"/>
      <c r="D5" s="575"/>
      <c r="E5" s="575"/>
      <c r="F5" s="575"/>
      <c r="G5" s="575"/>
      <c r="H5" s="575"/>
      <c r="I5" s="575"/>
      <c r="J5" s="575"/>
      <c r="K5" s="575"/>
      <c r="L5" s="523"/>
      <c r="O5" s="485"/>
      <c r="P5" s="434"/>
    </row>
    <row r="6" spans="1:16" ht="20.25" customHeight="1" x14ac:dyDescent="0.15">
      <c r="A6" s="576"/>
      <c r="B6" s="559" t="s">
        <v>99</v>
      </c>
      <c r="C6" s="576"/>
      <c r="D6" s="576"/>
      <c r="E6" s="576"/>
      <c r="F6" s="576"/>
      <c r="G6" s="576"/>
      <c r="H6" s="576"/>
      <c r="I6" s="576"/>
      <c r="J6" s="576"/>
      <c r="K6" s="576"/>
      <c r="L6" s="523"/>
      <c r="O6" s="107"/>
      <c r="P6" s="107"/>
    </row>
    <row r="7" spans="1:16" ht="20.25" customHeight="1" x14ac:dyDescent="0.15">
      <c r="A7" s="576"/>
      <c r="B7" s="559" t="s">
        <v>840</v>
      </c>
      <c r="C7" s="576"/>
      <c r="D7" s="576"/>
      <c r="E7" s="576"/>
      <c r="F7" s="576"/>
      <c r="G7" s="576"/>
      <c r="H7" s="576"/>
      <c r="I7" s="576"/>
      <c r="J7" s="576"/>
      <c r="K7" s="576"/>
      <c r="L7" s="523"/>
      <c r="O7" s="107"/>
      <c r="P7" s="107"/>
    </row>
    <row r="8" spans="1:16" ht="20.25" customHeight="1" x14ac:dyDescent="0.15">
      <c r="A8" s="576"/>
      <c r="B8" s="559" t="s">
        <v>841</v>
      </c>
      <c r="C8" s="576"/>
      <c r="D8" s="576"/>
      <c r="E8" s="576"/>
      <c r="F8" s="576"/>
      <c r="G8" s="576"/>
      <c r="H8" s="576"/>
      <c r="I8" s="576"/>
      <c r="J8" s="576"/>
      <c r="K8" s="576"/>
      <c r="L8" s="523"/>
      <c r="O8" s="106"/>
      <c r="P8" s="106"/>
    </row>
    <row r="9" spans="1:16" ht="20.25" customHeight="1" x14ac:dyDescent="0.15">
      <c r="A9" s="576"/>
      <c r="B9" s="559" t="s">
        <v>842</v>
      </c>
      <c r="C9" s="576"/>
      <c r="D9" s="576"/>
      <c r="E9" s="576"/>
      <c r="F9" s="576"/>
      <c r="G9" s="576"/>
      <c r="H9" s="576"/>
      <c r="I9" s="576"/>
      <c r="J9" s="576"/>
      <c r="K9" s="576"/>
      <c r="L9" s="523"/>
      <c r="O9" s="106"/>
      <c r="P9" s="106"/>
    </row>
    <row r="10" spans="1:16" ht="50.25" customHeight="1" x14ac:dyDescent="0.15">
      <c r="A10" s="576"/>
      <c r="B10" s="931" t="s">
        <v>843</v>
      </c>
      <c r="C10" s="931"/>
      <c r="D10" s="931"/>
      <c r="E10" s="931"/>
      <c r="F10" s="931"/>
      <c r="G10" s="931"/>
      <c r="H10" s="931"/>
      <c r="I10" s="931"/>
      <c r="J10" s="931"/>
      <c r="K10" s="931"/>
      <c r="L10" s="523"/>
      <c r="O10" s="106"/>
      <c r="P10" s="106"/>
    </row>
    <row r="11" spans="1:16" ht="21" customHeight="1" x14ac:dyDescent="0.15">
      <c r="A11" s="576"/>
      <c r="B11" s="931" t="s">
        <v>844</v>
      </c>
      <c r="C11" s="931"/>
      <c r="D11" s="931"/>
      <c r="E11" s="931"/>
      <c r="F11" s="931"/>
      <c r="G11" s="931"/>
      <c r="H11" s="523"/>
      <c r="I11" s="523"/>
      <c r="J11" s="523"/>
      <c r="K11" s="523"/>
      <c r="L11" s="523"/>
      <c r="O11" s="124"/>
    </row>
    <row r="12" spans="1:16" ht="20.25" customHeight="1" x14ac:dyDescent="0.15">
      <c r="A12" s="576"/>
      <c r="B12" s="559" t="s">
        <v>845</v>
      </c>
      <c r="C12" s="576"/>
      <c r="D12" s="576"/>
      <c r="E12" s="576"/>
      <c r="F12" s="576"/>
      <c r="G12" s="576"/>
      <c r="H12" s="576"/>
      <c r="I12" s="576"/>
      <c r="J12" s="576"/>
      <c r="K12" s="576"/>
      <c r="L12" s="523"/>
    </row>
    <row r="13" spans="1:16" ht="20.25" customHeight="1" x14ac:dyDescent="0.15">
      <c r="A13" s="576"/>
      <c r="B13" s="559" t="s">
        <v>846</v>
      </c>
      <c r="C13" s="576"/>
      <c r="D13" s="576"/>
      <c r="E13" s="576"/>
      <c r="F13" s="576"/>
      <c r="G13" s="576"/>
      <c r="H13" s="576"/>
      <c r="I13" s="576"/>
      <c r="J13" s="576"/>
      <c r="K13" s="576"/>
      <c r="L13" s="523"/>
    </row>
    <row r="14" spans="1:16" ht="20.25" customHeight="1" x14ac:dyDescent="0.15">
      <c r="A14" s="576"/>
      <c r="B14" s="559" t="s">
        <v>847</v>
      </c>
      <c r="C14" s="576"/>
      <c r="D14" s="576"/>
      <c r="E14" s="576"/>
      <c r="F14" s="576"/>
      <c r="G14" s="576"/>
      <c r="H14" s="576"/>
      <c r="I14" s="576"/>
      <c r="J14" s="576"/>
      <c r="K14" s="576"/>
      <c r="L14" s="523"/>
    </row>
    <row r="15" spans="1:16" ht="20.25" customHeight="1" x14ac:dyDescent="0.15">
      <c r="A15" s="576"/>
      <c r="B15" s="559" t="s">
        <v>848</v>
      </c>
      <c r="C15" s="576"/>
      <c r="D15" s="576"/>
      <c r="E15" s="576"/>
      <c r="F15" s="576"/>
      <c r="G15" s="576"/>
      <c r="H15" s="576"/>
      <c r="I15" s="576"/>
      <c r="J15" s="576"/>
      <c r="K15" s="576"/>
      <c r="L15" s="523"/>
    </row>
    <row r="16" spans="1:16" ht="20.25" customHeight="1" x14ac:dyDescent="0.15">
      <c r="A16" s="576"/>
      <c r="B16" s="559" t="s">
        <v>849</v>
      </c>
      <c r="C16" s="576"/>
      <c r="D16" s="576"/>
      <c r="E16" s="576"/>
      <c r="F16" s="576"/>
      <c r="G16" s="576"/>
      <c r="H16" s="576"/>
      <c r="I16" s="576"/>
      <c r="J16" s="576"/>
      <c r="K16" s="576"/>
      <c r="L16" s="523"/>
    </row>
    <row r="17" spans="1:16" ht="20.25" customHeight="1" x14ac:dyDescent="0.15">
      <c r="A17" s="576"/>
      <c r="B17" s="559" t="s">
        <v>850</v>
      </c>
      <c r="C17" s="576"/>
      <c r="D17" s="576"/>
      <c r="E17" s="576"/>
      <c r="F17" s="576"/>
      <c r="G17" s="576"/>
      <c r="H17" s="576"/>
      <c r="I17" s="576"/>
      <c r="J17" s="576"/>
      <c r="K17" s="576"/>
      <c r="L17" s="523"/>
    </row>
    <row r="18" spans="1:16" ht="20.25" customHeight="1" x14ac:dyDescent="0.15">
      <c r="A18" s="576"/>
      <c r="B18" s="559" t="s">
        <v>851</v>
      </c>
      <c r="C18" s="576"/>
      <c r="D18" s="576"/>
      <c r="E18" s="576"/>
      <c r="F18" s="576"/>
      <c r="G18" s="576"/>
      <c r="H18" s="576"/>
      <c r="I18" s="576"/>
      <c r="J18" s="576"/>
      <c r="K18" s="576"/>
      <c r="L18" s="523"/>
    </row>
    <row r="19" spans="1:16" ht="45" customHeight="1" x14ac:dyDescent="0.15">
      <c r="A19" s="576"/>
      <c r="B19" s="931" t="s">
        <v>852</v>
      </c>
      <c r="C19" s="931"/>
      <c r="D19" s="931"/>
      <c r="E19" s="931"/>
      <c r="F19" s="931"/>
      <c r="G19" s="931"/>
      <c r="H19" s="931"/>
      <c r="I19" s="931"/>
      <c r="J19" s="576"/>
      <c r="K19" s="576"/>
      <c r="L19" s="523"/>
    </row>
    <row r="20" spans="1:16" ht="20.25" customHeight="1" x14ac:dyDescent="0.15">
      <c r="A20" s="576"/>
      <c r="B20" s="559" t="s">
        <v>853</v>
      </c>
      <c r="C20" s="576"/>
      <c r="D20" s="576"/>
      <c r="E20" s="576"/>
      <c r="F20" s="559"/>
      <c r="G20" s="559"/>
      <c r="H20" s="576"/>
      <c r="I20" s="576"/>
      <c r="J20" s="576"/>
      <c r="K20" s="576"/>
      <c r="L20" s="523"/>
    </row>
    <row r="21" spans="1:16" s="579" customFormat="1" ht="19.5" customHeight="1" x14ac:dyDescent="0.15">
      <c r="A21" s="577"/>
      <c r="B21" s="559" t="s">
        <v>854</v>
      </c>
      <c r="C21" s="578"/>
      <c r="D21" s="578"/>
      <c r="E21" s="578"/>
      <c r="F21" s="578"/>
      <c r="G21" s="578"/>
      <c r="H21" s="578"/>
      <c r="I21" s="578"/>
      <c r="J21" s="578"/>
      <c r="K21" s="578"/>
      <c r="L21" s="578"/>
      <c r="O21" s="122"/>
      <c r="P21" s="122"/>
    </row>
    <row r="22" spans="1:16" s="579" customFormat="1" ht="19.5" customHeight="1" x14ac:dyDescent="0.15">
      <c r="A22" s="577"/>
      <c r="B22" s="559" t="s">
        <v>855</v>
      </c>
      <c r="C22" s="578"/>
      <c r="D22" s="578"/>
      <c r="E22" s="578"/>
      <c r="F22" s="578"/>
      <c r="G22" s="578"/>
      <c r="H22" s="578"/>
      <c r="I22" s="578"/>
      <c r="J22" s="578"/>
      <c r="K22" s="578"/>
      <c r="L22" s="578"/>
      <c r="O22" s="122"/>
      <c r="P22" s="122"/>
    </row>
    <row r="23" spans="1:16" s="579" customFormat="1" ht="19.5" customHeight="1" x14ac:dyDescent="0.15">
      <c r="A23" s="577"/>
      <c r="B23" s="559" t="s">
        <v>856</v>
      </c>
      <c r="C23" s="578"/>
      <c r="D23" s="578"/>
      <c r="E23" s="578"/>
      <c r="F23" s="578"/>
      <c r="G23" s="578"/>
      <c r="H23" s="578"/>
      <c r="I23" s="578"/>
      <c r="J23" s="578"/>
      <c r="K23" s="524"/>
      <c r="L23" s="578"/>
      <c r="O23" s="122"/>
      <c r="P23" s="122"/>
    </row>
    <row r="24" spans="1:16" s="579" customFormat="1" ht="19.5" customHeight="1" x14ac:dyDescent="0.15">
      <c r="A24" s="577"/>
      <c r="B24" s="559" t="s">
        <v>857</v>
      </c>
      <c r="C24" s="578"/>
      <c r="D24" s="578"/>
      <c r="E24" s="578"/>
      <c r="F24" s="578"/>
      <c r="G24" s="578"/>
      <c r="H24" s="578"/>
      <c r="I24" s="578"/>
      <c r="J24" s="578"/>
      <c r="K24" s="524"/>
      <c r="L24" s="578"/>
      <c r="O24" s="122"/>
      <c r="P24" s="122"/>
    </row>
    <row r="25" spans="1:16" s="579" customFormat="1" ht="19.5" customHeight="1" x14ac:dyDescent="0.15">
      <c r="A25" s="577"/>
      <c r="B25" s="559" t="s">
        <v>858</v>
      </c>
      <c r="C25" s="578"/>
      <c r="D25" s="578"/>
      <c r="E25" s="578"/>
      <c r="F25" s="578"/>
      <c r="G25" s="578"/>
      <c r="H25" s="578"/>
      <c r="I25" s="578"/>
      <c r="J25" s="578"/>
      <c r="K25" s="524"/>
      <c r="L25" s="578"/>
      <c r="O25" s="122"/>
      <c r="P25" s="122"/>
    </row>
    <row r="26" spans="1:16" s="579" customFormat="1" ht="19.5" customHeight="1" x14ac:dyDescent="0.15">
      <c r="A26" s="577"/>
      <c r="B26" s="559" t="s">
        <v>859</v>
      </c>
      <c r="C26" s="578"/>
      <c r="D26" s="578"/>
      <c r="E26" s="578"/>
      <c r="F26" s="578"/>
      <c r="G26" s="578"/>
      <c r="H26" s="578"/>
      <c r="I26" s="578"/>
      <c r="J26" s="578"/>
      <c r="K26" s="578"/>
      <c r="L26" s="578"/>
      <c r="O26" s="122"/>
      <c r="P26" s="122"/>
    </row>
    <row r="27" spans="1:16" s="579" customFormat="1" ht="19.5" customHeight="1" x14ac:dyDescent="0.15">
      <c r="A27" s="577"/>
      <c r="B27" s="559" t="s">
        <v>860</v>
      </c>
      <c r="C27" s="578"/>
      <c r="D27" s="578"/>
      <c r="E27" s="578"/>
      <c r="F27" s="578"/>
      <c r="G27" s="578"/>
      <c r="H27" s="578"/>
      <c r="I27" s="578"/>
      <c r="J27" s="578"/>
      <c r="K27" s="578"/>
      <c r="L27" s="578"/>
      <c r="O27" s="122"/>
      <c r="P27" s="122"/>
    </row>
    <row r="28" spans="1:16" s="579" customFormat="1" ht="20.25" customHeight="1" x14ac:dyDescent="0.15">
      <c r="A28" s="577"/>
      <c r="B28" s="559" t="s">
        <v>861</v>
      </c>
      <c r="C28" s="578"/>
      <c r="D28" s="578"/>
      <c r="E28" s="578"/>
      <c r="F28" s="578"/>
      <c r="G28" s="578"/>
      <c r="H28" s="578"/>
      <c r="I28" s="578"/>
      <c r="J28" s="578"/>
      <c r="K28" s="578"/>
      <c r="L28" s="578"/>
      <c r="O28" s="122"/>
      <c r="P28" s="122"/>
    </row>
    <row r="29" spans="1:16" ht="20.25" customHeight="1" x14ac:dyDescent="0.15">
      <c r="A29" s="523"/>
      <c r="B29" s="559" t="s">
        <v>862</v>
      </c>
      <c r="C29" s="576"/>
      <c r="D29" s="576"/>
      <c r="E29" s="576"/>
      <c r="F29" s="576"/>
      <c r="G29" s="576"/>
      <c r="H29" s="576"/>
      <c r="I29" s="576"/>
      <c r="J29" s="576"/>
      <c r="K29" s="576"/>
      <c r="L29" s="523"/>
    </row>
    <row r="30" spans="1:16" ht="19.5" customHeight="1" x14ac:dyDescent="0.15">
      <c r="A30" s="523"/>
      <c r="B30" s="559" t="s">
        <v>0</v>
      </c>
      <c r="C30" s="576"/>
      <c r="D30" s="576"/>
      <c r="E30" s="576"/>
      <c r="F30" s="576"/>
      <c r="G30" s="576"/>
      <c r="H30" s="576"/>
      <c r="I30" s="576"/>
      <c r="J30" s="576"/>
      <c r="K30" s="576"/>
      <c r="L30" s="523"/>
    </row>
    <row r="31" spans="1:16" s="580" customFormat="1" ht="20.25" customHeight="1" x14ac:dyDescent="0.15">
      <c r="A31" s="560"/>
      <c r="B31" s="931" t="s">
        <v>863</v>
      </c>
      <c r="C31" s="931"/>
      <c r="D31" s="931"/>
      <c r="E31" s="931"/>
      <c r="F31" s="931"/>
      <c r="G31" s="931"/>
      <c r="H31" s="560"/>
      <c r="I31" s="560"/>
      <c r="J31" s="560"/>
      <c r="K31" s="560"/>
      <c r="L31" s="560"/>
      <c r="O31" s="122"/>
      <c r="P31" s="122"/>
    </row>
    <row r="32" spans="1:16" s="580" customFormat="1" ht="20.25" customHeight="1" x14ac:dyDescent="0.15">
      <c r="A32" s="560"/>
      <c r="B32" s="559" t="s">
        <v>864</v>
      </c>
      <c r="C32" s="578"/>
      <c r="D32" s="578"/>
      <c r="E32" s="578"/>
      <c r="F32" s="560"/>
      <c r="G32" s="560"/>
      <c r="H32" s="560"/>
      <c r="I32" s="560"/>
      <c r="J32" s="560"/>
      <c r="K32" s="560"/>
      <c r="L32" s="560"/>
      <c r="O32" s="122"/>
      <c r="P32" s="122"/>
    </row>
    <row r="33" spans="1:16" s="580" customFormat="1" ht="20.25" customHeight="1" x14ac:dyDescent="0.15">
      <c r="A33" s="560"/>
      <c r="B33" s="559" t="s">
        <v>865</v>
      </c>
      <c r="C33" s="578"/>
      <c r="D33" s="578"/>
      <c r="E33" s="578"/>
      <c r="F33" s="560"/>
      <c r="G33" s="560"/>
      <c r="H33" s="560"/>
      <c r="I33" s="560"/>
      <c r="J33" s="560"/>
      <c r="K33" s="560"/>
      <c r="L33" s="560"/>
      <c r="O33" s="122"/>
      <c r="P33" s="122"/>
    </row>
    <row r="34" spans="1:16" s="580" customFormat="1" ht="20.25" customHeight="1" x14ac:dyDescent="0.15">
      <c r="A34" s="560"/>
      <c r="B34" s="559" t="s">
        <v>866</v>
      </c>
      <c r="C34" s="578"/>
      <c r="D34" s="578"/>
      <c r="E34" s="578"/>
      <c r="F34" s="560"/>
      <c r="G34" s="560"/>
      <c r="H34" s="560"/>
      <c r="I34" s="560"/>
      <c r="J34" s="560"/>
      <c r="K34" s="560"/>
      <c r="L34" s="560"/>
      <c r="O34" s="122"/>
      <c r="P34" s="122"/>
    </row>
    <row r="35" spans="1:16" s="580" customFormat="1" ht="20.25" customHeight="1" x14ac:dyDescent="0.15">
      <c r="A35" s="560"/>
      <c r="B35" s="559" t="s">
        <v>867</v>
      </c>
      <c r="C35" s="578"/>
      <c r="D35" s="578"/>
      <c r="E35" s="578"/>
      <c r="F35" s="560"/>
      <c r="G35" s="560"/>
      <c r="H35" s="560"/>
      <c r="I35" s="560"/>
      <c r="J35" s="560"/>
      <c r="K35" s="560"/>
      <c r="L35" s="560"/>
      <c r="O35" s="122"/>
      <c r="P35" s="122"/>
    </row>
    <row r="36" spans="1:16" s="580" customFormat="1" ht="20.25" customHeight="1" x14ac:dyDescent="0.15">
      <c r="A36" s="560"/>
      <c r="B36" s="931" t="s">
        <v>868</v>
      </c>
      <c r="C36" s="931"/>
      <c r="D36" s="931"/>
      <c r="E36" s="931"/>
      <c r="F36" s="931"/>
      <c r="G36" s="931"/>
      <c r="H36" s="560"/>
      <c r="I36" s="560"/>
      <c r="J36" s="560"/>
      <c r="K36" s="560"/>
      <c r="L36" s="560"/>
      <c r="O36" s="122"/>
      <c r="P36" s="122"/>
    </row>
    <row r="37" spans="1:16" ht="20.25" customHeight="1" x14ac:dyDescent="0.15">
      <c r="A37" s="522"/>
      <c r="B37" s="931" t="s">
        <v>869</v>
      </c>
      <c r="C37" s="931"/>
      <c r="D37" s="931"/>
      <c r="E37" s="931"/>
      <c r="F37" s="931"/>
      <c r="G37" s="931"/>
      <c r="H37" s="523"/>
      <c r="I37" s="523"/>
      <c r="J37" s="523"/>
      <c r="K37" s="523"/>
      <c r="L37" s="523"/>
    </row>
    <row r="38" spans="1:16" ht="20.25" customHeight="1" x14ac:dyDescent="0.15">
      <c r="A38" s="522"/>
      <c r="B38" s="931" t="s">
        <v>870</v>
      </c>
      <c r="C38" s="931"/>
      <c r="D38" s="931"/>
      <c r="E38" s="931"/>
      <c r="F38" s="931"/>
      <c r="G38" s="931"/>
      <c r="H38" s="523"/>
      <c r="I38" s="523"/>
      <c r="J38" s="523"/>
      <c r="K38" s="523"/>
      <c r="L38" s="523"/>
    </row>
    <row r="39" spans="1:16" s="580" customFormat="1" ht="20.25" customHeight="1" x14ac:dyDescent="0.15">
      <c r="A39" s="560"/>
      <c r="B39" s="931" t="s">
        <v>871</v>
      </c>
      <c r="C39" s="931"/>
      <c r="D39" s="931"/>
      <c r="E39" s="931"/>
      <c r="F39" s="931"/>
      <c r="G39" s="931"/>
      <c r="H39" s="931"/>
      <c r="I39" s="931"/>
      <c r="J39" s="931"/>
      <c r="K39" s="931"/>
      <c r="L39" s="560"/>
      <c r="O39" s="122"/>
      <c r="P39" s="122"/>
    </row>
    <row r="40" spans="1:16" s="570" customFormat="1" ht="20.25" customHeight="1" x14ac:dyDescent="0.15">
      <c r="A40" s="568"/>
      <c r="B40" s="559" t="s">
        <v>57</v>
      </c>
      <c r="C40" s="576"/>
      <c r="D40" s="576"/>
      <c r="E40" s="576"/>
      <c r="F40" s="524"/>
      <c r="G40" s="524"/>
      <c r="H40" s="524"/>
      <c r="I40" s="524"/>
      <c r="J40" s="524"/>
      <c r="K40" s="524"/>
      <c r="L40" s="524"/>
      <c r="O40" s="122"/>
      <c r="P40" s="122"/>
    </row>
    <row r="41" spans="1:16" ht="20.25" customHeight="1" x14ac:dyDescent="0.15">
      <c r="A41" s="574"/>
      <c r="B41" s="523"/>
      <c r="C41" s="523"/>
      <c r="D41" s="523"/>
      <c r="E41" s="523"/>
      <c r="F41" s="575"/>
      <c r="G41" s="575"/>
      <c r="H41" s="575"/>
      <c r="I41" s="575"/>
      <c r="J41" s="575"/>
      <c r="K41" s="575"/>
      <c r="L41" s="523"/>
    </row>
    <row r="42" spans="1:16" ht="20.25" customHeight="1" x14ac:dyDescent="0.15">
      <c r="A42" s="522"/>
      <c r="B42" s="571" t="s">
        <v>27</v>
      </c>
      <c r="C42" s="524"/>
      <c r="D42" s="524"/>
      <c r="E42" s="524"/>
      <c r="F42" s="523"/>
      <c r="G42" s="523"/>
      <c r="H42" s="523"/>
      <c r="I42" s="523"/>
      <c r="J42" s="523"/>
      <c r="K42" s="523"/>
      <c r="L42" s="523"/>
    </row>
    <row r="43" spans="1:16" ht="20.25" customHeight="1" x14ac:dyDescent="0.15">
      <c r="A43" s="522"/>
      <c r="B43" s="523"/>
      <c r="C43" s="523"/>
      <c r="D43" s="523"/>
      <c r="E43" s="523"/>
      <c r="F43" s="523"/>
      <c r="G43" s="523"/>
      <c r="H43" s="523"/>
      <c r="I43" s="523"/>
      <c r="J43" s="523"/>
      <c r="K43" s="523"/>
      <c r="L43" s="523"/>
    </row>
    <row r="44" spans="1:16" ht="20.25" customHeight="1" x14ac:dyDescent="0.15">
      <c r="A44" s="522"/>
      <c r="B44" s="559" t="s">
        <v>92</v>
      </c>
      <c r="C44" s="575"/>
      <c r="D44" s="575"/>
      <c r="E44" s="575"/>
      <c r="F44" s="523"/>
      <c r="G44" s="523"/>
      <c r="H44" s="523"/>
      <c r="I44" s="523"/>
      <c r="J44" s="523"/>
      <c r="K44" s="523"/>
      <c r="L44" s="523"/>
    </row>
    <row r="45" spans="1:16" ht="20.25" customHeight="1" x14ac:dyDescent="0.15">
      <c r="A45" s="522"/>
      <c r="B45" s="523"/>
      <c r="C45" s="523"/>
      <c r="D45" s="523"/>
      <c r="E45" s="523"/>
      <c r="F45" s="523"/>
      <c r="G45" s="523"/>
      <c r="H45" s="523"/>
      <c r="I45" s="523"/>
      <c r="J45" s="523"/>
      <c r="K45" s="523"/>
      <c r="L45" s="523"/>
    </row>
    <row r="122" spans="3:7" ht="20.25" customHeight="1" x14ac:dyDescent="0.15">
      <c r="C122" s="581"/>
      <c r="D122" s="581"/>
      <c r="E122" s="581"/>
      <c r="F122" s="581"/>
      <c r="G122" s="581"/>
    </row>
    <row r="123" spans="3:7" ht="20.25" customHeight="1" x14ac:dyDescent="0.15">
      <c r="C123" s="582"/>
    </row>
  </sheetData>
  <mergeCells count="10">
    <mergeCell ref="B37:G37"/>
    <mergeCell ref="B38:G38"/>
    <mergeCell ref="B39:K39"/>
    <mergeCell ref="O3:P4"/>
    <mergeCell ref="B3:G3"/>
    <mergeCell ref="B10:K10"/>
    <mergeCell ref="B11:G11"/>
    <mergeCell ref="B19:I19"/>
    <mergeCell ref="B31:G31"/>
    <mergeCell ref="B36:G36"/>
  </mergeCells>
  <phoneticPr fontId="2"/>
  <hyperlinks>
    <hyperlink ref="O3" location="添付書類一覧!A1" display="添付書類一覧に戻る" xr:uid="{067ED228-7EB4-4BEE-945B-05CEE951028C}"/>
  </hyperlinks>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EEDD0-14CB-4947-B4E0-A72DE76BBD6E}">
  <sheetPr>
    <pageSetUpPr fitToPage="1"/>
  </sheetPr>
  <dimension ref="A1:AI57"/>
  <sheetViews>
    <sheetView showGridLines="0" view="pageBreakPreview" zoomScale="85" zoomScaleNormal="100" zoomScaleSheetLayoutView="85" workbookViewId="0">
      <selection activeCell="AH3" sqref="AH3:AI4"/>
    </sheetView>
  </sheetViews>
  <sheetFormatPr defaultColWidth="4" defaultRowHeight="17.25" x14ac:dyDescent="0.15"/>
  <cols>
    <col min="1" max="12" width="3.25" style="487" customWidth="1"/>
    <col min="13" max="13" width="13" style="487" customWidth="1"/>
    <col min="14" max="14" width="4.125" style="487" bestFit="1" customWidth="1"/>
    <col min="15" max="34" width="3.25" style="487" customWidth="1"/>
    <col min="35" max="35" width="29.625" style="487" customWidth="1"/>
    <col min="36" max="36" width="3.25" style="487" customWidth="1"/>
    <col min="37" max="16384" width="4" style="487"/>
  </cols>
  <sheetData>
    <row r="1" spans="1:35" ht="17.25" customHeight="1" x14ac:dyDescent="0.15"/>
    <row r="2" spans="1:35" ht="17.25" customHeight="1" thickBot="1" x14ac:dyDescent="0.2">
      <c r="B2" s="487" t="s">
        <v>757</v>
      </c>
      <c r="AH2" s="1"/>
      <c r="AI2" s="434"/>
    </row>
    <row r="3" spans="1:35" ht="17.25" customHeight="1" thickTop="1" x14ac:dyDescent="0.15">
      <c r="AH3" s="917" t="s">
        <v>755</v>
      </c>
      <c r="AI3" s="918"/>
    </row>
    <row r="4" spans="1:35" ht="17.25" customHeight="1" thickBot="1" x14ac:dyDescent="0.2">
      <c r="X4" s="488" t="s">
        <v>758</v>
      </c>
      <c r="Y4" s="488"/>
      <c r="Z4" s="488"/>
      <c r="AA4" s="488"/>
      <c r="AB4" s="488"/>
      <c r="AC4" s="488"/>
      <c r="AH4" s="919"/>
      <c r="AI4" s="920"/>
    </row>
    <row r="5" spans="1:35" ht="17.25" customHeight="1" thickTop="1" x14ac:dyDescent="0.15">
      <c r="B5" s="488" t="s">
        <v>759</v>
      </c>
      <c r="C5" s="488"/>
      <c r="D5" s="488"/>
      <c r="E5" s="488"/>
      <c r="F5" s="488"/>
      <c r="G5" s="488"/>
      <c r="H5" s="488"/>
      <c r="I5" s="488"/>
      <c r="J5" s="488"/>
      <c r="AH5" s="489"/>
      <c r="AI5" s="434"/>
    </row>
    <row r="6" spans="1:35" ht="17.25" customHeight="1" x14ac:dyDescent="0.15"/>
    <row r="7" spans="1:35" ht="17.25" customHeight="1" x14ac:dyDescent="0.15">
      <c r="U7" s="487" t="s">
        <v>760</v>
      </c>
    </row>
    <row r="9" spans="1:35" ht="20.25" customHeight="1" x14ac:dyDescent="0.15">
      <c r="B9" s="933" t="s">
        <v>761</v>
      </c>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row>
    <row r="10" spans="1:35" ht="20.25" customHeight="1" x14ac:dyDescent="0.15">
      <c r="B10" s="933"/>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row>
    <row r="11" spans="1:35" x14ac:dyDescent="0.15">
      <c r="B11" s="490"/>
      <c r="C11" s="490"/>
      <c r="D11" s="490"/>
      <c r="E11" s="490"/>
      <c r="F11" s="490"/>
      <c r="G11" s="490"/>
      <c r="H11" s="490"/>
      <c r="I11" s="490"/>
      <c r="J11" s="490"/>
      <c r="K11" s="490"/>
      <c r="L11" s="490"/>
      <c r="M11" s="490"/>
      <c r="N11" s="490"/>
      <c r="O11" s="490"/>
      <c r="P11" s="490"/>
      <c r="Q11" s="490"/>
      <c r="R11" s="490"/>
      <c r="S11" s="490"/>
      <c r="T11" s="490"/>
      <c r="U11" s="490"/>
      <c r="V11" s="490"/>
      <c r="W11" s="490"/>
      <c r="X11" s="490"/>
      <c r="Y11" s="490"/>
      <c r="Z11" s="490"/>
      <c r="AA11" s="490"/>
    </row>
    <row r="12" spans="1:35" x14ac:dyDescent="0.15">
      <c r="A12" s="487" t="s">
        <v>762</v>
      </c>
    </row>
    <row r="14" spans="1:35" ht="36" customHeight="1" x14ac:dyDescent="0.15">
      <c r="R14" s="934" t="s">
        <v>552</v>
      </c>
      <c r="S14" s="935"/>
      <c r="T14" s="935"/>
      <c r="U14" s="935"/>
      <c r="V14" s="936"/>
      <c r="W14" s="491"/>
      <c r="X14" s="492"/>
      <c r="Y14" s="492"/>
      <c r="Z14" s="492"/>
      <c r="AA14" s="492"/>
      <c r="AB14" s="492"/>
      <c r="AC14" s="492"/>
      <c r="AD14" s="492"/>
      <c r="AE14" s="492"/>
      <c r="AF14" s="493"/>
    </row>
    <row r="15" spans="1:35" ht="13.5" customHeight="1" x14ac:dyDescent="0.15"/>
    <row r="16" spans="1:35" s="494" customFormat="1" ht="34.5" customHeight="1" x14ac:dyDescent="0.15">
      <c r="B16" s="934" t="s">
        <v>763</v>
      </c>
      <c r="C16" s="935"/>
      <c r="D16" s="935"/>
      <c r="E16" s="935"/>
      <c r="F16" s="935"/>
      <c r="G16" s="935"/>
      <c r="H16" s="935"/>
      <c r="I16" s="935"/>
      <c r="J16" s="935"/>
      <c r="K16" s="935"/>
      <c r="L16" s="936"/>
      <c r="M16" s="935" t="s">
        <v>764</v>
      </c>
      <c r="N16" s="936"/>
      <c r="O16" s="934" t="s">
        <v>765</v>
      </c>
      <c r="P16" s="935"/>
      <c r="Q16" s="935"/>
      <c r="R16" s="935"/>
      <c r="S16" s="935"/>
      <c r="T16" s="935"/>
      <c r="U16" s="935"/>
      <c r="V16" s="935"/>
      <c r="W16" s="935"/>
      <c r="X16" s="935"/>
      <c r="Y16" s="935"/>
      <c r="Z16" s="935"/>
      <c r="AA16" s="935"/>
      <c r="AB16" s="935"/>
      <c r="AC16" s="935"/>
      <c r="AD16" s="935"/>
      <c r="AE16" s="935"/>
      <c r="AF16" s="936"/>
    </row>
    <row r="17" spans="2:32" s="494" customFormat="1" ht="19.5" customHeight="1" x14ac:dyDescent="0.15">
      <c r="B17" s="940" t="s">
        <v>766</v>
      </c>
      <c r="C17" s="941"/>
      <c r="D17" s="941"/>
      <c r="E17" s="941"/>
      <c r="F17" s="941"/>
      <c r="G17" s="941"/>
      <c r="H17" s="941"/>
      <c r="I17" s="941"/>
      <c r="J17" s="941"/>
      <c r="K17" s="941"/>
      <c r="L17" s="942"/>
      <c r="M17" s="495"/>
      <c r="N17" s="496" t="s">
        <v>767</v>
      </c>
      <c r="O17" s="949"/>
      <c r="P17" s="950"/>
      <c r="Q17" s="950"/>
      <c r="R17" s="950"/>
      <c r="S17" s="950"/>
      <c r="T17" s="950"/>
      <c r="U17" s="950"/>
      <c r="V17" s="950"/>
      <c r="W17" s="950"/>
      <c r="X17" s="950"/>
      <c r="Y17" s="950"/>
      <c r="Z17" s="950"/>
      <c r="AA17" s="950"/>
      <c r="AB17" s="950"/>
      <c r="AC17" s="950"/>
      <c r="AD17" s="950"/>
      <c r="AE17" s="950"/>
      <c r="AF17" s="951"/>
    </row>
    <row r="18" spans="2:32" s="494" customFormat="1" ht="19.5" customHeight="1" x14ac:dyDescent="0.15">
      <c r="B18" s="943"/>
      <c r="C18" s="944"/>
      <c r="D18" s="944"/>
      <c r="E18" s="944"/>
      <c r="F18" s="944"/>
      <c r="G18" s="944"/>
      <c r="H18" s="944"/>
      <c r="I18" s="944"/>
      <c r="J18" s="944"/>
      <c r="K18" s="944"/>
      <c r="L18" s="945"/>
      <c r="M18" s="497"/>
      <c r="N18" s="498" t="s">
        <v>767</v>
      </c>
      <c r="O18" s="497"/>
      <c r="P18" s="499"/>
      <c r="Q18" s="499"/>
      <c r="R18" s="499"/>
      <c r="S18" s="499"/>
      <c r="T18" s="499"/>
      <c r="U18" s="499"/>
      <c r="V18" s="499"/>
      <c r="W18" s="499"/>
      <c r="X18" s="499"/>
      <c r="Y18" s="499"/>
      <c r="Z18" s="499"/>
      <c r="AA18" s="499"/>
      <c r="AB18" s="499"/>
      <c r="AC18" s="499"/>
      <c r="AD18" s="499"/>
      <c r="AE18" s="499"/>
      <c r="AF18" s="498"/>
    </row>
    <row r="19" spans="2:32" s="494" customFormat="1" ht="19.5" customHeight="1" x14ac:dyDescent="0.15">
      <c r="B19" s="946"/>
      <c r="C19" s="947"/>
      <c r="D19" s="947"/>
      <c r="E19" s="947"/>
      <c r="F19" s="947"/>
      <c r="G19" s="947"/>
      <c r="H19" s="947"/>
      <c r="I19" s="947"/>
      <c r="J19" s="947"/>
      <c r="K19" s="947"/>
      <c r="L19" s="948"/>
      <c r="M19" s="497"/>
      <c r="N19" s="498" t="s">
        <v>767</v>
      </c>
      <c r="O19" s="497"/>
      <c r="P19" s="499"/>
      <c r="Q19" s="499"/>
      <c r="R19" s="499"/>
      <c r="S19" s="499"/>
      <c r="T19" s="499"/>
      <c r="U19" s="499"/>
      <c r="V19" s="499"/>
      <c r="W19" s="499"/>
      <c r="X19" s="499"/>
      <c r="Y19" s="499"/>
      <c r="Z19" s="499"/>
      <c r="AA19" s="499"/>
      <c r="AB19" s="499"/>
      <c r="AC19" s="499"/>
      <c r="AD19" s="499"/>
      <c r="AE19" s="499"/>
      <c r="AF19" s="498"/>
    </row>
    <row r="20" spans="2:32" s="494" customFormat="1" ht="19.5" customHeight="1" x14ac:dyDescent="0.15">
      <c r="B20" s="940" t="s">
        <v>768</v>
      </c>
      <c r="C20" s="941"/>
      <c r="D20" s="941"/>
      <c r="E20" s="941"/>
      <c r="F20" s="941"/>
      <c r="G20" s="941"/>
      <c r="H20" s="941"/>
      <c r="I20" s="941"/>
      <c r="J20" s="941"/>
      <c r="K20" s="941"/>
      <c r="L20" s="942"/>
      <c r="M20" s="497"/>
      <c r="N20" s="499" t="s">
        <v>767</v>
      </c>
      <c r="O20" s="497"/>
      <c r="P20" s="499"/>
      <c r="Q20" s="499"/>
      <c r="R20" s="499"/>
      <c r="S20" s="499"/>
      <c r="T20" s="499"/>
      <c r="U20" s="499"/>
      <c r="V20" s="499"/>
      <c r="W20" s="499"/>
      <c r="X20" s="499"/>
      <c r="Y20" s="499"/>
      <c r="Z20" s="499"/>
      <c r="AA20" s="499"/>
      <c r="AB20" s="499"/>
      <c r="AC20" s="499"/>
      <c r="AD20" s="499"/>
      <c r="AE20" s="499"/>
      <c r="AF20" s="498"/>
    </row>
    <row r="21" spans="2:32" s="494" customFormat="1" ht="19.5" customHeight="1" x14ac:dyDescent="0.15">
      <c r="B21" s="943"/>
      <c r="C21" s="944"/>
      <c r="D21" s="944"/>
      <c r="E21" s="944"/>
      <c r="F21" s="944"/>
      <c r="G21" s="944"/>
      <c r="H21" s="944"/>
      <c r="I21" s="944"/>
      <c r="J21" s="944"/>
      <c r="K21" s="944"/>
      <c r="L21" s="945"/>
      <c r="M21" s="497"/>
      <c r="N21" s="499" t="s">
        <v>767</v>
      </c>
      <c r="O21" s="497"/>
      <c r="P21" s="499"/>
      <c r="Q21" s="499"/>
      <c r="R21" s="499"/>
      <c r="S21" s="499"/>
      <c r="T21" s="499"/>
      <c r="U21" s="499"/>
      <c r="V21" s="499"/>
      <c r="W21" s="499"/>
      <c r="X21" s="499"/>
      <c r="Y21" s="499"/>
      <c r="Z21" s="499"/>
      <c r="AA21" s="499"/>
      <c r="AB21" s="499"/>
      <c r="AC21" s="499"/>
      <c r="AD21" s="499"/>
      <c r="AE21" s="499"/>
      <c r="AF21" s="498"/>
    </row>
    <row r="22" spans="2:32" s="494" customFormat="1" ht="19.5" customHeight="1" x14ac:dyDescent="0.15">
      <c r="B22" s="946"/>
      <c r="C22" s="947"/>
      <c r="D22" s="947"/>
      <c r="E22" s="947"/>
      <c r="F22" s="947"/>
      <c r="G22" s="947"/>
      <c r="H22" s="947"/>
      <c r="I22" s="947"/>
      <c r="J22" s="947"/>
      <c r="K22" s="947"/>
      <c r="L22" s="948"/>
      <c r="N22" s="500" t="s">
        <v>767</v>
      </c>
      <c r="O22" s="497"/>
      <c r="P22" s="499"/>
      <c r="Q22" s="499"/>
      <c r="R22" s="499"/>
      <c r="S22" s="499"/>
      <c r="T22" s="499"/>
      <c r="U22" s="499"/>
      <c r="V22" s="499"/>
      <c r="W22" s="499"/>
      <c r="X22" s="499"/>
      <c r="Y22" s="499"/>
      <c r="Z22" s="499"/>
      <c r="AA22" s="499"/>
      <c r="AB22" s="499"/>
      <c r="AC22" s="499"/>
      <c r="AD22" s="499"/>
      <c r="AE22" s="499"/>
      <c r="AF22" s="498"/>
    </row>
    <row r="23" spans="2:32" s="494" customFormat="1" ht="19.5" customHeight="1" x14ac:dyDescent="0.15">
      <c r="B23" s="940" t="s">
        <v>769</v>
      </c>
      <c r="C23" s="941"/>
      <c r="D23" s="941"/>
      <c r="E23" s="941"/>
      <c r="F23" s="941"/>
      <c r="G23" s="941"/>
      <c r="H23" s="941"/>
      <c r="I23" s="941"/>
      <c r="J23" s="941"/>
      <c r="K23" s="941"/>
      <c r="L23" s="942"/>
      <c r="M23" s="497"/>
      <c r="N23" s="499" t="s">
        <v>767</v>
      </c>
      <c r="O23" s="497"/>
      <c r="P23" s="499"/>
      <c r="Q23" s="499"/>
      <c r="R23" s="499"/>
      <c r="S23" s="499"/>
      <c r="T23" s="499"/>
      <c r="U23" s="499"/>
      <c r="V23" s="499"/>
      <c r="W23" s="499"/>
      <c r="X23" s="499"/>
      <c r="Y23" s="499"/>
      <c r="Z23" s="499"/>
      <c r="AA23" s="499"/>
      <c r="AB23" s="499"/>
      <c r="AC23" s="499"/>
      <c r="AD23" s="499"/>
      <c r="AE23" s="499"/>
      <c r="AF23" s="498"/>
    </row>
    <row r="24" spans="2:32" s="494" customFormat="1" ht="19.5" customHeight="1" x14ac:dyDescent="0.15">
      <c r="B24" s="943"/>
      <c r="C24" s="944"/>
      <c r="D24" s="944"/>
      <c r="E24" s="944"/>
      <c r="F24" s="944"/>
      <c r="G24" s="944"/>
      <c r="H24" s="944"/>
      <c r="I24" s="944"/>
      <c r="J24" s="944"/>
      <c r="K24" s="944"/>
      <c r="L24" s="945"/>
      <c r="M24" s="497"/>
      <c r="N24" s="499" t="s">
        <v>767</v>
      </c>
      <c r="O24" s="497"/>
      <c r="P24" s="499"/>
      <c r="Q24" s="499"/>
      <c r="R24" s="499"/>
      <c r="S24" s="499"/>
      <c r="T24" s="499"/>
      <c r="U24" s="499"/>
      <c r="V24" s="499"/>
      <c r="W24" s="499"/>
      <c r="X24" s="499"/>
      <c r="Y24" s="499"/>
      <c r="Z24" s="499"/>
      <c r="AA24" s="499"/>
      <c r="AB24" s="499"/>
      <c r="AC24" s="499"/>
      <c r="AD24" s="499"/>
      <c r="AE24" s="499"/>
      <c r="AF24" s="498"/>
    </row>
    <row r="25" spans="2:32" s="494" customFormat="1" ht="19.5" customHeight="1" x14ac:dyDescent="0.15">
      <c r="B25" s="946"/>
      <c r="C25" s="947"/>
      <c r="D25" s="947"/>
      <c r="E25" s="947"/>
      <c r="F25" s="947"/>
      <c r="G25" s="947"/>
      <c r="H25" s="947"/>
      <c r="I25" s="947"/>
      <c r="J25" s="947"/>
      <c r="K25" s="947"/>
      <c r="L25" s="948"/>
      <c r="N25" s="500" t="s">
        <v>767</v>
      </c>
      <c r="O25" s="497"/>
      <c r="P25" s="499"/>
      <c r="Q25" s="499"/>
      <c r="R25" s="499"/>
      <c r="S25" s="499"/>
      <c r="T25" s="499"/>
      <c r="U25" s="499"/>
      <c r="V25" s="499"/>
      <c r="W25" s="499"/>
      <c r="X25" s="499"/>
      <c r="Y25" s="499"/>
      <c r="Z25" s="499"/>
      <c r="AA25" s="499"/>
      <c r="AB25" s="499"/>
      <c r="AC25" s="499"/>
      <c r="AD25" s="499"/>
      <c r="AE25" s="499"/>
      <c r="AF25" s="498"/>
    </row>
    <row r="26" spans="2:32" s="494" customFormat="1" ht="19.5" customHeight="1" x14ac:dyDescent="0.15">
      <c r="B26" s="940" t="s">
        <v>770</v>
      </c>
      <c r="C26" s="941"/>
      <c r="D26" s="941"/>
      <c r="E26" s="941"/>
      <c r="F26" s="941"/>
      <c r="G26" s="941"/>
      <c r="H26" s="941"/>
      <c r="I26" s="941"/>
      <c r="J26" s="941"/>
      <c r="K26" s="941"/>
      <c r="L26" s="942"/>
      <c r="M26" s="497"/>
      <c r="N26" s="498" t="s">
        <v>767</v>
      </c>
      <c r="O26" s="497"/>
      <c r="P26" s="499"/>
      <c r="Q26" s="499"/>
      <c r="R26" s="499"/>
      <c r="S26" s="499"/>
      <c r="T26" s="499"/>
      <c r="U26" s="499"/>
      <c r="V26" s="499"/>
      <c r="W26" s="499"/>
      <c r="X26" s="499"/>
      <c r="Y26" s="499"/>
      <c r="Z26" s="499"/>
      <c r="AA26" s="499"/>
      <c r="AB26" s="499"/>
      <c r="AC26" s="499"/>
      <c r="AD26" s="499"/>
      <c r="AE26" s="499"/>
      <c r="AF26" s="498"/>
    </row>
    <row r="27" spans="2:32" s="494" customFormat="1" ht="19.5" customHeight="1" x14ac:dyDescent="0.15">
      <c r="B27" s="952"/>
      <c r="C27" s="933"/>
      <c r="D27" s="933"/>
      <c r="E27" s="933"/>
      <c r="F27" s="933"/>
      <c r="G27" s="933"/>
      <c r="H27" s="933"/>
      <c r="I27" s="933"/>
      <c r="J27" s="933"/>
      <c r="K27" s="933"/>
      <c r="L27" s="953"/>
      <c r="M27" s="497"/>
      <c r="N27" s="498" t="s">
        <v>767</v>
      </c>
      <c r="O27" s="497"/>
      <c r="P27" s="499"/>
      <c r="Q27" s="499"/>
      <c r="R27" s="499"/>
      <c r="S27" s="499"/>
      <c r="T27" s="499"/>
      <c r="U27" s="499"/>
      <c r="V27" s="499"/>
      <c r="W27" s="499"/>
      <c r="X27" s="499"/>
      <c r="Y27" s="499"/>
      <c r="Z27" s="499"/>
      <c r="AA27" s="499"/>
      <c r="AB27" s="499"/>
      <c r="AC27" s="499"/>
      <c r="AD27" s="499"/>
      <c r="AE27" s="499"/>
      <c r="AF27" s="498"/>
    </row>
    <row r="28" spans="2:32" s="494" customFormat="1" ht="19.5" customHeight="1" x14ac:dyDescent="0.15">
      <c r="B28" s="954"/>
      <c r="C28" s="955"/>
      <c r="D28" s="955"/>
      <c r="E28" s="955"/>
      <c r="F28" s="955"/>
      <c r="G28" s="955"/>
      <c r="H28" s="955"/>
      <c r="I28" s="955"/>
      <c r="J28" s="955"/>
      <c r="K28" s="955"/>
      <c r="L28" s="956"/>
      <c r="M28" s="497"/>
      <c r="N28" s="498" t="s">
        <v>767</v>
      </c>
      <c r="O28" s="497"/>
      <c r="P28" s="499"/>
      <c r="Q28" s="499"/>
      <c r="R28" s="499"/>
      <c r="S28" s="499"/>
      <c r="T28" s="499"/>
      <c r="U28" s="499"/>
      <c r="V28" s="499"/>
      <c r="W28" s="499"/>
      <c r="X28" s="499"/>
      <c r="Y28" s="499"/>
      <c r="Z28" s="499"/>
      <c r="AA28" s="499"/>
      <c r="AB28" s="499"/>
      <c r="AC28" s="499"/>
      <c r="AD28" s="499"/>
      <c r="AE28" s="499"/>
      <c r="AF28" s="498"/>
    </row>
    <row r="29" spans="2:32" s="494" customFormat="1" ht="19.5" customHeight="1" x14ac:dyDescent="0.15">
      <c r="B29" s="940" t="s">
        <v>744</v>
      </c>
      <c r="C29" s="941"/>
      <c r="D29" s="941"/>
      <c r="E29" s="941"/>
      <c r="F29" s="941"/>
      <c r="G29" s="941"/>
      <c r="H29" s="941"/>
      <c r="I29" s="941"/>
      <c r="J29" s="941"/>
      <c r="K29" s="941"/>
      <c r="L29" s="942"/>
      <c r="M29" s="497"/>
      <c r="N29" s="498" t="s">
        <v>767</v>
      </c>
      <c r="O29" s="497"/>
      <c r="P29" s="499"/>
      <c r="Q29" s="499"/>
      <c r="R29" s="499"/>
      <c r="S29" s="499"/>
      <c r="T29" s="499"/>
      <c r="U29" s="499"/>
      <c r="V29" s="499"/>
      <c r="W29" s="499"/>
      <c r="X29" s="499"/>
      <c r="Y29" s="499"/>
      <c r="Z29" s="499"/>
      <c r="AA29" s="499"/>
      <c r="AB29" s="499"/>
      <c r="AC29" s="499"/>
      <c r="AD29" s="499"/>
      <c r="AE29" s="499"/>
      <c r="AF29" s="498"/>
    </row>
    <row r="30" spans="2:32" s="494" customFormat="1" ht="19.5" customHeight="1" x14ac:dyDescent="0.15">
      <c r="B30" s="943"/>
      <c r="C30" s="944"/>
      <c r="D30" s="944"/>
      <c r="E30" s="944"/>
      <c r="F30" s="944"/>
      <c r="G30" s="944"/>
      <c r="H30" s="944"/>
      <c r="I30" s="944"/>
      <c r="J30" s="944"/>
      <c r="K30" s="944"/>
      <c r="L30" s="945"/>
      <c r="M30" s="497"/>
      <c r="N30" s="498" t="s">
        <v>767</v>
      </c>
      <c r="O30" s="497"/>
      <c r="P30" s="499"/>
      <c r="Q30" s="499"/>
      <c r="R30" s="499"/>
      <c r="S30" s="499"/>
      <c r="T30" s="499"/>
      <c r="U30" s="499"/>
      <c r="V30" s="499"/>
      <c r="W30" s="499"/>
      <c r="X30" s="499"/>
      <c r="Y30" s="499"/>
      <c r="Z30" s="499"/>
      <c r="AA30" s="499"/>
      <c r="AB30" s="499"/>
      <c r="AC30" s="499"/>
      <c r="AD30" s="499"/>
      <c r="AE30" s="499"/>
      <c r="AF30" s="498"/>
    </row>
    <row r="31" spans="2:32" s="494" customFormat="1" ht="19.5" customHeight="1" x14ac:dyDescent="0.15">
      <c r="B31" s="946"/>
      <c r="C31" s="947"/>
      <c r="D31" s="947"/>
      <c r="E31" s="947"/>
      <c r="F31" s="947"/>
      <c r="G31" s="947"/>
      <c r="H31" s="947"/>
      <c r="I31" s="947"/>
      <c r="J31" s="947"/>
      <c r="K31" s="947"/>
      <c r="L31" s="948"/>
      <c r="M31" s="497"/>
      <c r="N31" s="498" t="s">
        <v>767</v>
      </c>
      <c r="O31" s="497"/>
      <c r="P31" s="499"/>
      <c r="Q31" s="499"/>
      <c r="R31" s="499"/>
      <c r="S31" s="499"/>
      <c r="T31" s="499"/>
      <c r="U31" s="499"/>
      <c r="V31" s="499"/>
      <c r="W31" s="499"/>
      <c r="X31" s="499"/>
      <c r="Y31" s="499"/>
      <c r="Z31" s="499"/>
      <c r="AA31" s="499"/>
      <c r="AB31" s="499"/>
      <c r="AC31" s="499"/>
      <c r="AD31" s="499"/>
      <c r="AE31" s="499"/>
      <c r="AF31" s="498"/>
    </row>
    <row r="32" spans="2:32" s="494" customFormat="1" ht="19.5" customHeight="1" x14ac:dyDescent="0.15">
      <c r="B32" s="940" t="s">
        <v>771</v>
      </c>
      <c r="C32" s="941"/>
      <c r="D32" s="941"/>
      <c r="E32" s="941"/>
      <c r="F32" s="941"/>
      <c r="G32" s="941"/>
      <c r="H32" s="941"/>
      <c r="I32" s="941"/>
      <c r="J32" s="941"/>
      <c r="K32" s="941"/>
      <c r="L32" s="942"/>
      <c r="M32" s="497"/>
      <c r="N32" s="498" t="s">
        <v>767</v>
      </c>
      <c r="O32" s="497"/>
      <c r="P32" s="499"/>
      <c r="Q32" s="499"/>
      <c r="R32" s="499"/>
      <c r="S32" s="499"/>
      <c r="T32" s="499"/>
      <c r="U32" s="499"/>
      <c r="V32" s="499"/>
      <c r="W32" s="499"/>
      <c r="X32" s="499"/>
      <c r="Y32" s="499"/>
      <c r="Z32" s="499"/>
      <c r="AA32" s="499"/>
      <c r="AB32" s="499"/>
      <c r="AC32" s="499"/>
      <c r="AD32" s="499"/>
      <c r="AE32" s="499"/>
      <c r="AF32" s="498"/>
    </row>
    <row r="33" spans="2:32" s="494" customFormat="1" ht="19.5" customHeight="1" x14ac:dyDescent="0.15">
      <c r="B33" s="952"/>
      <c r="C33" s="933"/>
      <c r="D33" s="933"/>
      <c r="E33" s="933"/>
      <c r="F33" s="933"/>
      <c r="G33" s="933"/>
      <c r="H33" s="933"/>
      <c r="I33" s="933"/>
      <c r="J33" s="933"/>
      <c r="K33" s="933"/>
      <c r="L33" s="953"/>
      <c r="M33" s="497"/>
      <c r="N33" s="498" t="s">
        <v>767</v>
      </c>
      <c r="O33" s="497"/>
      <c r="P33" s="499"/>
      <c r="Q33" s="499"/>
      <c r="R33" s="499"/>
      <c r="S33" s="499"/>
      <c r="T33" s="499"/>
      <c r="U33" s="499"/>
      <c r="V33" s="499"/>
      <c r="W33" s="499"/>
      <c r="X33" s="499"/>
      <c r="Y33" s="499"/>
      <c r="Z33" s="499"/>
      <c r="AA33" s="499"/>
      <c r="AB33" s="499"/>
      <c r="AC33" s="499"/>
      <c r="AD33" s="499"/>
      <c r="AE33" s="499"/>
      <c r="AF33" s="498"/>
    </row>
    <row r="34" spans="2:32" s="494" customFormat="1" ht="19.5" customHeight="1" x14ac:dyDescent="0.15">
      <c r="B34" s="954"/>
      <c r="C34" s="955"/>
      <c r="D34" s="955"/>
      <c r="E34" s="955"/>
      <c r="F34" s="955"/>
      <c r="G34" s="955"/>
      <c r="H34" s="955"/>
      <c r="I34" s="955"/>
      <c r="J34" s="955"/>
      <c r="K34" s="955"/>
      <c r="L34" s="956"/>
      <c r="M34" s="497"/>
      <c r="N34" s="498" t="s">
        <v>767</v>
      </c>
      <c r="O34" s="497"/>
      <c r="P34" s="499"/>
      <c r="Q34" s="499"/>
      <c r="R34" s="499"/>
      <c r="S34" s="499"/>
      <c r="T34" s="499"/>
      <c r="U34" s="499"/>
      <c r="V34" s="499"/>
      <c r="W34" s="499"/>
      <c r="X34" s="499"/>
      <c r="Y34" s="499"/>
      <c r="Z34" s="499"/>
      <c r="AA34" s="499"/>
      <c r="AB34" s="499"/>
      <c r="AC34" s="499"/>
      <c r="AD34" s="499"/>
      <c r="AE34" s="499"/>
      <c r="AF34" s="498"/>
    </row>
    <row r="35" spans="2:32" s="494" customFormat="1" ht="19.5" customHeight="1" x14ac:dyDescent="0.15">
      <c r="B35" s="940" t="s">
        <v>772</v>
      </c>
      <c r="C35" s="941"/>
      <c r="D35" s="941"/>
      <c r="E35" s="941"/>
      <c r="F35" s="941"/>
      <c r="G35" s="941"/>
      <c r="H35" s="941"/>
      <c r="I35" s="941"/>
      <c r="J35" s="941"/>
      <c r="K35" s="941"/>
      <c r="L35" s="942"/>
      <c r="M35" s="501"/>
      <c r="N35" s="499" t="s">
        <v>767</v>
      </c>
      <c r="O35" s="497"/>
      <c r="P35" s="499"/>
      <c r="Q35" s="499"/>
      <c r="R35" s="499"/>
      <c r="S35" s="499"/>
      <c r="T35" s="499"/>
      <c r="U35" s="499"/>
      <c r="V35" s="499"/>
      <c r="W35" s="499"/>
      <c r="X35" s="499"/>
      <c r="Y35" s="499"/>
      <c r="Z35" s="499"/>
      <c r="AA35" s="499"/>
      <c r="AB35" s="499"/>
      <c r="AC35" s="499"/>
      <c r="AD35" s="499"/>
      <c r="AE35" s="499"/>
      <c r="AF35" s="498"/>
    </row>
    <row r="36" spans="2:32" s="494" customFormat="1" ht="19.5" customHeight="1" x14ac:dyDescent="0.15">
      <c r="B36" s="952"/>
      <c r="C36" s="933"/>
      <c r="D36" s="933"/>
      <c r="E36" s="933"/>
      <c r="F36" s="933"/>
      <c r="G36" s="933"/>
      <c r="H36" s="933"/>
      <c r="I36" s="933"/>
      <c r="J36" s="933"/>
      <c r="K36" s="933"/>
      <c r="L36" s="953"/>
      <c r="M36" s="501"/>
      <c r="N36" s="499" t="s">
        <v>767</v>
      </c>
      <c r="O36" s="497"/>
      <c r="P36" s="499"/>
      <c r="Q36" s="499"/>
      <c r="R36" s="499"/>
      <c r="S36" s="499"/>
      <c r="T36" s="499"/>
      <c r="U36" s="499"/>
      <c r="V36" s="499"/>
      <c r="W36" s="499"/>
      <c r="X36" s="499"/>
      <c r="Y36" s="499"/>
      <c r="Z36" s="499"/>
      <c r="AA36" s="499"/>
      <c r="AB36" s="499"/>
      <c r="AC36" s="499"/>
      <c r="AD36" s="499"/>
      <c r="AE36" s="499"/>
      <c r="AF36" s="498"/>
    </row>
    <row r="37" spans="2:32" s="494" customFormat="1" ht="19.5" customHeight="1" x14ac:dyDescent="0.15">
      <c r="B37" s="954"/>
      <c r="C37" s="955"/>
      <c r="D37" s="955"/>
      <c r="E37" s="955"/>
      <c r="F37" s="955"/>
      <c r="G37" s="955"/>
      <c r="H37" s="955"/>
      <c r="I37" s="955"/>
      <c r="J37" s="955"/>
      <c r="K37" s="955"/>
      <c r="L37" s="956"/>
      <c r="M37" s="497"/>
      <c r="N37" s="500" t="s">
        <v>767</v>
      </c>
      <c r="O37" s="502"/>
      <c r="P37" s="500"/>
      <c r="Q37" s="500"/>
      <c r="R37" s="500"/>
      <c r="S37" s="500"/>
      <c r="T37" s="500"/>
      <c r="U37" s="500"/>
      <c r="V37" s="500"/>
      <c r="W37" s="500"/>
      <c r="X37" s="500"/>
      <c r="Y37" s="500"/>
      <c r="Z37" s="500"/>
      <c r="AA37" s="500"/>
      <c r="AB37" s="500"/>
      <c r="AC37" s="500"/>
      <c r="AD37" s="500"/>
      <c r="AE37" s="500"/>
      <c r="AF37" s="496"/>
    </row>
    <row r="38" spans="2:32" s="494" customFormat="1" ht="19.5" customHeight="1" x14ac:dyDescent="0.15">
      <c r="B38" s="940" t="s">
        <v>773</v>
      </c>
      <c r="C38" s="941"/>
      <c r="D38" s="941"/>
      <c r="E38" s="941"/>
      <c r="F38" s="941"/>
      <c r="G38" s="941"/>
      <c r="H38" s="941"/>
      <c r="I38" s="941"/>
      <c r="J38" s="941"/>
      <c r="K38" s="941"/>
      <c r="L38" s="942"/>
      <c r="M38" s="501"/>
      <c r="N38" s="499" t="s">
        <v>767</v>
      </c>
      <c r="O38" s="497"/>
      <c r="P38" s="499"/>
      <c r="Q38" s="499"/>
      <c r="R38" s="499"/>
      <c r="S38" s="499"/>
      <c r="T38" s="499"/>
      <c r="U38" s="499"/>
      <c r="V38" s="499"/>
      <c r="W38" s="499"/>
      <c r="X38" s="499"/>
      <c r="Y38" s="499"/>
      <c r="Z38" s="499"/>
      <c r="AA38" s="499"/>
      <c r="AB38" s="499"/>
      <c r="AC38" s="499"/>
      <c r="AD38" s="499"/>
      <c r="AE38" s="499"/>
      <c r="AF38" s="498"/>
    </row>
    <row r="39" spans="2:32" s="494" customFormat="1" ht="19.5" customHeight="1" x14ac:dyDescent="0.15">
      <c r="B39" s="952"/>
      <c r="C39" s="933"/>
      <c r="D39" s="933"/>
      <c r="E39" s="933"/>
      <c r="F39" s="933"/>
      <c r="G39" s="933"/>
      <c r="H39" s="933"/>
      <c r="I39" s="933"/>
      <c r="J39" s="933"/>
      <c r="K39" s="933"/>
      <c r="L39" s="953"/>
      <c r="M39" s="501"/>
      <c r="N39" s="499" t="s">
        <v>767</v>
      </c>
      <c r="O39" s="497"/>
      <c r="P39" s="499"/>
      <c r="Q39" s="499"/>
      <c r="R39" s="499"/>
      <c r="S39" s="499"/>
      <c r="T39" s="499"/>
      <c r="U39" s="499"/>
      <c r="V39" s="499"/>
      <c r="W39" s="499"/>
      <c r="X39" s="499"/>
      <c r="Y39" s="499"/>
      <c r="Z39" s="499"/>
      <c r="AA39" s="499"/>
      <c r="AB39" s="499"/>
      <c r="AC39" s="499"/>
      <c r="AD39" s="499"/>
      <c r="AE39" s="499"/>
      <c r="AF39" s="498"/>
    </row>
    <row r="40" spans="2:32" s="494" customFormat="1" ht="19.5" customHeight="1" x14ac:dyDescent="0.15">
      <c r="B40" s="954"/>
      <c r="C40" s="955"/>
      <c r="D40" s="955"/>
      <c r="E40" s="955"/>
      <c r="F40" s="955"/>
      <c r="G40" s="955"/>
      <c r="H40" s="955"/>
      <c r="I40" s="955"/>
      <c r="J40" s="955"/>
      <c r="K40" s="955"/>
      <c r="L40" s="956"/>
      <c r="M40" s="497"/>
      <c r="N40" s="500" t="s">
        <v>767</v>
      </c>
      <c r="O40" s="502"/>
      <c r="P40" s="500"/>
      <c r="Q40" s="500"/>
      <c r="R40" s="500"/>
      <c r="S40" s="500"/>
      <c r="T40" s="500"/>
      <c r="U40" s="500"/>
      <c r="V40" s="500"/>
      <c r="W40" s="500"/>
      <c r="X40" s="500"/>
      <c r="Y40" s="500"/>
      <c r="Z40" s="500"/>
      <c r="AA40" s="500"/>
      <c r="AB40" s="500"/>
      <c r="AC40" s="500"/>
      <c r="AD40" s="500"/>
      <c r="AE40" s="500"/>
      <c r="AF40" s="496"/>
    </row>
    <row r="41" spans="2:32" s="494" customFormat="1" ht="19.5" customHeight="1" x14ac:dyDescent="0.15">
      <c r="B41" s="940" t="s">
        <v>774</v>
      </c>
      <c r="C41" s="941"/>
      <c r="D41" s="941"/>
      <c r="E41" s="941"/>
      <c r="F41" s="941"/>
      <c r="G41" s="941"/>
      <c r="H41" s="941"/>
      <c r="I41" s="941"/>
      <c r="J41" s="941"/>
      <c r="K41" s="941"/>
      <c r="L41" s="942"/>
      <c r="M41" s="501"/>
      <c r="N41" s="499" t="s">
        <v>767</v>
      </c>
      <c r="O41" s="497"/>
      <c r="P41" s="499"/>
      <c r="Q41" s="499"/>
      <c r="R41" s="499"/>
      <c r="S41" s="499"/>
      <c r="T41" s="499"/>
      <c r="U41" s="499"/>
      <c r="V41" s="499"/>
      <c r="W41" s="499"/>
      <c r="X41" s="499"/>
      <c r="Y41" s="499"/>
      <c r="Z41" s="499"/>
      <c r="AA41" s="499"/>
      <c r="AB41" s="499"/>
      <c r="AC41" s="499"/>
      <c r="AD41" s="499"/>
      <c r="AE41" s="499"/>
      <c r="AF41" s="498"/>
    </row>
    <row r="42" spans="2:32" s="494" customFormat="1" ht="19.5" customHeight="1" x14ac:dyDescent="0.15">
      <c r="B42" s="952"/>
      <c r="C42" s="933"/>
      <c r="D42" s="933"/>
      <c r="E42" s="933"/>
      <c r="F42" s="933"/>
      <c r="G42" s="933"/>
      <c r="H42" s="933"/>
      <c r="I42" s="933"/>
      <c r="J42" s="933"/>
      <c r="K42" s="933"/>
      <c r="L42" s="953"/>
      <c r="M42" s="501"/>
      <c r="N42" s="499" t="s">
        <v>767</v>
      </c>
      <c r="O42" s="497"/>
      <c r="P42" s="499"/>
      <c r="Q42" s="499"/>
      <c r="R42" s="499"/>
      <c r="S42" s="499"/>
      <c r="T42" s="499"/>
      <c r="U42" s="499"/>
      <c r="V42" s="499"/>
      <c r="W42" s="499"/>
      <c r="X42" s="499"/>
      <c r="Y42" s="499"/>
      <c r="Z42" s="499"/>
      <c r="AA42" s="499"/>
      <c r="AB42" s="499"/>
      <c r="AC42" s="499"/>
      <c r="AD42" s="499"/>
      <c r="AE42" s="499"/>
      <c r="AF42" s="498"/>
    </row>
    <row r="43" spans="2:32" s="494" customFormat="1" ht="19.5" customHeight="1" thickBot="1" x14ac:dyDescent="0.2">
      <c r="B43" s="954"/>
      <c r="C43" s="955"/>
      <c r="D43" s="955"/>
      <c r="E43" s="955"/>
      <c r="F43" s="955"/>
      <c r="G43" s="955"/>
      <c r="H43" s="955"/>
      <c r="I43" s="955"/>
      <c r="J43" s="955"/>
      <c r="K43" s="955"/>
      <c r="L43" s="956"/>
      <c r="N43" s="500" t="s">
        <v>767</v>
      </c>
      <c r="O43" s="502"/>
      <c r="P43" s="500"/>
      <c r="Q43" s="500"/>
      <c r="R43" s="500"/>
      <c r="S43" s="500"/>
      <c r="T43" s="500"/>
      <c r="U43" s="500"/>
      <c r="V43" s="500"/>
      <c r="W43" s="500"/>
      <c r="X43" s="500"/>
      <c r="Y43" s="500"/>
      <c r="Z43" s="500"/>
      <c r="AA43" s="500"/>
      <c r="AB43" s="500"/>
      <c r="AC43" s="500"/>
      <c r="AD43" s="500"/>
      <c r="AE43" s="500"/>
      <c r="AF43" s="496"/>
    </row>
    <row r="44" spans="2:32" s="494" customFormat="1" ht="19.5" customHeight="1" thickTop="1" x14ac:dyDescent="0.15">
      <c r="B44" s="957" t="s">
        <v>775</v>
      </c>
      <c r="C44" s="958"/>
      <c r="D44" s="958"/>
      <c r="E44" s="958"/>
      <c r="F44" s="958"/>
      <c r="G44" s="958"/>
      <c r="H44" s="958"/>
      <c r="I44" s="958"/>
      <c r="J44" s="958"/>
      <c r="K44" s="958"/>
      <c r="L44" s="959"/>
      <c r="M44" s="503"/>
      <c r="N44" s="504" t="s">
        <v>767</v>
      </c>
      <c r="O44" s="937"/>
      <c r="P44" s="938"/>
      <c r="Q44" s="938"/>
      <c r="R44" s="938"/>
      <c r="S44" s="938"/>
      <c r="T44" s="938"/>
      <c r="U44" s="938"/>
      <c r="V44" s="938"/>
      <c r="W44" s="938"/>
      <c r="X44" s="938"/>
      <c r="Y44" s="938"/>
      <c r="Z44" s="938"/>
      <c r="AA44" s="938"/>
      <c r="AB44" s="938"/>
      <c r="AC44" s="938"/>
      <c r="AD44" s="938"/>
      <c r="AE44" s="938"/>
      <c r="AF44" s="939"/>
    </row>
    <row r="45" spans="2:32" s="494" customFormat="1" ht="19.5" customHeight="1" x14ac:dyDescent="0.15">
      <c r="B45" s="952"/>
      <c r="C45" s="933"/>
      <c r="D45" s="933"/>
      <c r="E45" s="933"/>
      <c r="F45" s="933"/>
      <c r="G45" s="933"/>
      <c r="H45" s="933"/>
      <c r="I45" s="933"/>
      <c r="J45" s="933"/>
      <c r="K45" s="933"/>
      <c r="L45" s="953"/>
      <c r="M45" s="497"/>
      <c r="N45" s="498" t="s">
        <v>767</v>
      </c>
      <c r="O45" s="497"/>
      <c r="P45" s="499"/>
      <c r="Q45" s="499"/>
      <c r="R45" s="499"/>
      <c r="S45" s="499"/>
      <c r="T45" s="499"/>
      <c r="U45" s="499"/>
      <c r="V45" s="499"/>
      <c r="W45" s="499"/>
      <c r="X45" s="499"/>
      <c r="Y45" s="499"/>
      <c r="Z45" s="499"/>
      <c r="AA45" s="499"/>
      <c r="AB45" s="499"/>
      <c r="AC45" s="499"/>
      <c r="AD45" s="499"/>
      <c r="AE45" s="499"/>
      <c r="AF45" s="498"/>
    </row>
    <row r="46" spans="2:32" s="494" customFormat="1" ht="19.5" customHeight="1" x14ac:dyDescent="0.15">
      <c r="B46" s="954"/>
      <c r="C46" s="955"/>
      <c r="D46" s="955"/>
      <c r="E46" s="955"/>
      <c r="F46" s="955"/>
      <c r="G46" s="955"/>
      <c r="H46" s="955"/>
      <c r="I46" s="955"/>
      <c r="J46" s="955"/>
      <c r="K46" s="955"/>
      <c r="L46" s="956"/>
      <c r="M46" s="497"/>
      <c r="N46" s="498" t="s">
        <v>767</v>
      </c>
      <c r="O46" s="497"/>
      <c r="P46" s="499"/>
      <c r="Q46" s="499"/>
      <c r="R46" s="499"/>
      <c r="S46" s="499"/>
      <c r="T46" s="499"/>
      <c r="U46" s="499"/>
      <c r="V46" s="499"/>
      <c r="W46" s="499"/>
      <c r="X46" s="499"/>
      <c r="Y46" s="499"/>
      <c r="Z46" s="499"/>
      <c r="AA46" s="499"/>
      <c r="AB46" s="499"/>
      <c r="AC46" s="499"/>
      <c r="AD46" s="499"/>
      <c r="AE46" s="499"/>
      <c r="AF46" s="498"/>
    </row>
    <row r="47" spans="2:32" s="494" customFormat="1" ht="19.5" customHeight="1" x14ac:dyDescent="0.15">
      <c r="B47" s="940" t="s">
        <v>776</v>
      </c>
      <c r="C47" s="941"/>
      <c r="D47" s="941"/>
      <c r="E47" s="941"/>
      <c r="F47" s="941"/>
      <c r="G47" s="941"/>
      <c r="H47" s="941"/>
      <c r="I47" s="941"/>
      <c r="J47" s="941"/>
      <c r="K47" s="941"/>
      <c r="L47" s="942"/>
      <c r="M47" s="497"/>
      <c r="N47" s="499" t="s">
        <v>767</v>
      </c>
      <c r="O47" s="497"/>
      <c r="P47" s="499"/>
      <c r="Q47" s="499"/>
      <c r="R47" s="499"/>
      <c r="S47" s="499"/>
      <c r="T47" s="499"/>
      <c r="U47" s="499"/>
      <c r="V47" s="499"/>
      <c r="W47" s="499"/>
      <c r="X47" s="499"/>
      <c r="Y47" s="499"/>
      <c r="Z47" s="499"/>
      <c r="AA47" s="499"/>
      <c r="AB47" s="499"/>
      <c r="AC47" s="499"/>
      <c r="AD47" s="499"/>
      <c r="AE47" s="499"/>
      <c r="AF47" s="498"/>
    </row>
    <row r="48" spans="2:32" s="494" customFormat="1" ht="19.5" customHeight="1" x14ac:dyDescent="0.15">
      <c r="B48" s="952"/>
      <c r="C48" s="933"/>
      <c r="D48" s="933"/>
      <c r="E48" s="933"/>
      <c r="F48" s="933"/>
      <c r="G48" s="933"/>
      <c r="H48" s="933"/>
      <c r="I48" s="933"/>
      <c r="J48" s="933"/>
      <c r="K48" s="933"/>
      <c r="L48" s="953"/>
      <c r="M48" s="497"/>
      <c r="N48" s="499" t="s">
        <v>767</v>
      </c>
      <c r="O48" s="497"/>
      <c r="P48" s="499"/>
      <c r="Q48" s="499"/>
      <c r="R48" s="499"/>
      <c r="S48" s="499"/>
      <c r="T48" s="499"/>
      <c r="U48" s="499"/>
      <c r="V48" s="499"/>
      <c r="W48" s="499"/>
      <c r="X48" s="499"/>
      <c r="Y48" s="499"/>
      <c r="Z48" s="499"/>
      <c r="AA48" s="499"/>
      <c r="AB48" s="499"/>
      <c r="AC48" s="499"/>
      <c r="AD48" s="499"/>
      <c r="AE48" s="499"/>
      <c r="AF48" s="498"/>
    </row>
    <row r="49" spans="1:32" s="494" customFormat="1" ht="19.5" customHeight="1" x14ac:dyDescent="0.15">
      <c r="B49" s="954"/>
      <c r="C49" s="955"/>
      <c r="D49" s="955"/>
      <c r="E49" s="955"/>
      <c r="F49" s="955"/>
      <c r="G49" s="955"/>
      <c r="H49" s="955"/>
      <c r="I49" s="955"/>
      <c r="J49" s="955"/>
      <c r="K49" s="955"/>
      <c r="L49" s="956"/>
      <c r="N49" s="500" t="s">
        <v>767</v>
      </c>
      <c r="O49" s="497"/>
      <c r="P49" s="499"/>
      <c r="Q49" s="499"/>
      <c r="R49" s="499"/>
      <c r="S49" s="499"/>
      <c r="T49" s="499"/>
      <c r="U49" s="499"/>
      <c r="V49" s="499"/>
      <c r="W49" s="499"/>
      <c r="X49" s="499"/>
      <c r="Y49" s="499"/>
      <c r="Z49" s="499"/>
      <c r="AA49" s="499"/>
      <c r="AB49" s="499"/>
      <c r="AC49" s="499"/>
      <c r="AD49" s="499"/>
      <c r="AE49" s="499"/>
      <c r="AF49" s="498"/>
    </row>
    <row r="50" spans="1:32" s="494" customFormat="1" ht="19.5" customHeight="1" x14ac:dyDescent="0.15">
      <c r="B50" s="940" t="s">
        <v>777</v>
      </c>
      <c r="C50" s="941"/>
      <c r="D50" s="941"/>
      <c r="E50" s="941"/>
      <c r="F50" s="941"/>
      <c r="G50" s="941"/>
      <c r="H50" s="941"/>
      <c r="I50" s="941"/>
      <c r="J50" s="941"/>
      <c r="K50" s="941"/>
      <c r="L50" s="942"/>
      <c r="M50" s="497"/>
      <c r="N50" s="498" t="s">
        <v>767</v>
      </c>
      <c r="O50" s="497"/>
      <c r="P50" s="499"/>
      <c r="Q50" s="499"/>
      <c r="R50" s="499"/>
      <c r="S50" s="499"/>
      <c r="T50" s="499"/>
      <c r="U50" s="499"/>
      <c r="V50" s="499"/>
      <c r="W50" s="499"/>
      <c r="X50" s="499"/>
      <c r="Y50" s="499"/>
      <c r="Z50" s="499"/>
      <c r="AA50" s="499"/>
      <c r="AB50" s="499"/>
      <c r="AC50" s="499"/>
      <c r="AD50" s="499"/>
      <c r="AE50" s="499"/>
      <c r="AF50" s="498"/>
    </row>
    <row r="51" spans="1:32" s="494" customFormat="1" ht="19.5" customHeight="1" x14ac:dyDescent="0.15">
      <c r="B51" s="943"/>
      <c r="C51" s="944"/>
      <c r="D51" s="944"/>
      <c r="E51" s="944"/>
      <c r="F51" s="944"/>
      <c r="G51" s="944"/>
      <c r="H51" s="944"/>
      <c r="I51" s="944"/>
      <c r="J51" s="944"/>
      <c r="K51" s="944"/>
      <c r="L51" s="945"/>
      <c r="M51" s="497"/>
      <c r="N51" s="498" t="s">
        <v>767</v>
      </c>
      <c r="O51" s="497"/>
      <c r="P51" s="499"/>
      <c r="Q51" s="499"/>
      <c r="R51" s="499"/>
      <c r="S51" s="499"/>
      <c r="T51" s="499"/>
      <c r="U51" s="499"/>
      <c r="V51" s="499"/>
      <c r="W51" s="499"/>
      <c r="X51" s="499"/>
      <c r="Y51" s="499"/>
      <c r="Z51" s="499"/>
      <c r="AA51" s="499"/>
      <c r="AB51" s="499"/>
      <c r="AC51" s="499"/>
      <c r="AD51" s="499"/>
      <c r="AE51" s="499"/>
      <c r="AF51" s="498"/>
    </row>
    <row r="52" spans="1:32" s="494" customFormat="1" ht="19.5" customHeight="1" x14ac:dyDescent="0.15">
      <c r="B52" s="946"/>
      <c r="C52" s="947"/>
      <c r="D52" s="947"/>
      <c r="E52" s="947"/>
      <c r="F52" s="947"/>
      <c r="G52" s="947"/>
      <c r="H52" s="947"/>
      <c r="I52" s="947"/>
      <c r="J52" s="947"/>
      <c r="K52" s="947"/>
      <c r="L52" s="948"/>
      <c r="M52" s="497"/>
      <c r="N52" s="498" t="s">
        <v>767</v>
      </c>
      <c r="O52" s="497"/>
      <c r="P52" s="499"/>
      <c r="Q52" s="499"/>
      <c r="R52" s="499"/>
      <c r="S52" s="499"/>
      <c r="T52" s="499"/>
      <c r="U52" s="499"/>
      <c r="V52" s="499"/>
      <c r="W52" s="499"/>
      <c r="X52" s="499"/>
      <c r="Y52" s="499"/>
      <c r="Z52" s="499"/>
      <c r="AA52" s="499"/>
      <c r="AB52" s="499"/>
      <c r="AC52" s="499"/>
      <c r="AD52" s="499"/>
      <c r="AE52" s="499"/>
      <c r="AF52" s="498"/>
    </row>
    <row r="54" spans="1:32" x14ac:dyDescent="0.15">
      <c r="B54" s="487" t="s">
        <v>778</v>
      </c>
    </row>
    <row r="55" spans="1:32" x14ac:dyDescent="0.15">
      <c r="B55" s="487" t="s">
        <v>779</v>
      </c>
    </row>
    <row r="57" spans="1:32" x14ac:dyDescent="0.15">
      <c r="A57" s="487" t="s">
        <v>780</v>
      </c>
    </row>
  </sheetData>
  <mergeCells count="20">
    <mergeCell ref="B47:L49"/>
    <mergeCell ref="B50:L52"/>
    <mergeCell ref="B32:L34"/>
    <mergeCell ref="B35:L37"/>
    <mergeCell ref="B38:L40"/>
    <mergeCell ref="B41:L43"/>
    <mergeCell ref="B44:L46"/>
    <mergeCell ref="O44:AF44"/>
    <mergeCell ref="B17:L19"/>
    <mergeCell ref="O17:AF17"/>
    <mergeCell ref="B20:L22"/>
    <mergeCell ref="B23:L25"/>
    <mergeCell ref="B26:L28"/>
    <mergeCell ref="B29:L31"/>
    <mergeCell ref="AH3:AI4"/>
    <mergeCell ref="B9:AF10"/>
    <mergeCell ref="R14:V14"/>
    <mergeCell ref="B16:L16"/>
    <mergeCell ref="M16:N16"/>
    <mergeCell ref="O16:AF16"/>
  </mergeCells>
  <phoneticPr fontId="2"/>
  <hyperlinks>
    <hyperlink ref="AH3" location="添付書類一覧!A1" display="添付書類一覧に戻る" xr:uid="{0669AF6F-F2A9-4A83-936D-0216FB13A6D0}"/>
  </hyperlinks>
  <pageMargins left="0.23622047244094491" right="0.23622047244094491" top="0.74803149606299213" bottom="0.74803149606299213" header="0.31496062992125984" footer="0.31496062992125984"/>
  <pageSetup paperSize="9" scale="71" orientation="portrait" r:id="rId1"/>
  <headerFooter alignWithMargins="0">
    <firstFooter>&amp;C 1－&amp;P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585C-5290-4B50-AD01-40D440A66DA5}">
  <sheetPr>
    <tabColor theme="9" tint="0.79998168889431442"/>
    <pageSetUpPr fitToPage="1"/>
  </sheetPr>
  <dimension ref="B1:BS150"/>
  <sheetViews>
    <sheetView showGridLines="0" view="pageBreakPreview" zoomScale="55" zoomScaleNormal="55" zoomScaleSheetLayoutView="55" workbookViewId="0">
      <selection activeCell="BQ1" sqref="BQ1:BR1048576"/>
    </sheetView>
  </sheetViews>
  <sheetFormatPr defaultColWidth="4.5" defaultRowHeight="14.25" x14ac:dyDescent="0.15"/>
  <cols>
    <col min="1" max="1" width="0.875" style="122" customWidth="1"/>
    <col min="2" max="6" width="5.75" style="122" customWidth="1"/>
    <col min="7" max="8" width="8.125" style="122" customWidth="1"/>
    <col min="9" max="12" width="3.25" style="122" hidden="1" customWidth="1"/>
    <col min="13" max="14" width="3.25" style="122" customWidth="1"/>
    <col min="15" max="66" width="5.75" style="122" customWidth="1"/>
    <col min="67" max="67" width="1.125" style="122" customWidth="1"/>
    <col min="68" max="69" width="4.5" style="122"/>
    <col min="70" max="70" width="40.125" style="122" customWidth="1"/>
    <col min="71" max="16384" width="4.5" style="122"/>
  </cols>
  <sheetData>
    <row r="1" spans="2:71" s="103" customFormat="1" ht="20.25" customHeight="1" x14ac:dyDescent="0.15">
      <c r="G1" s="104" t="s">
        <v>149</v>
      </c>
      <c r="H1" s="104"/>
      <c r="I1" s="104"/>
      <c r="J1" s="104"/>
      <c r="K1" s="104"/>
      <c r="L1" s="104"/>
      <c r="M1" s="104"/>
      <c r="N1" s="104"/>
      <c r="Q1" s="105" t="s">
        <v>150</v>
      </c>
      <c r="T1" s="104"/>
      <c r="U1" s="104"/>
      <c r="V1" s="104"/>
      <c r="W1" s="104"/>
      <c r="X1" s="104"/>
      <c r="Y1" s="104"/>
      <c r="Z1" s="104"/>
      <c r="AA1" s="104"/>
      <c r="AW1" s="106" t="s">
        <v>151</v>
      </c>
      <c r="AX1" s="960" t="s">
        <v>152</v>
      </c>
      <c r="AY1" s="961"/>
      <c r="AZ1" s="961"/>
      <c r="BA1" s="961"/>
      <c r="BB1" s="961"/>
      <c r="BC1" s="961"/>
      <c r="BD1" s="961"/>
      <c r="BE1" s="961"/>
      <c r="BF1" s="961"/>
      <c r="BG1" s="961"/>
      <c r="BH1" s="961"/>
      <c r="BI1" s="961"/>
      <c r="BJ1" s="961"/>
      <c r="BK1" s="961"/>
      <c r="BL1" s="961"/>
      <c r="BM1" s="961"/>
      <c r="BN1" s="106" t="s">
        <v>153</v>
      </c>
    </row>
    <row r="2" spans="2:71" s="107" customFormat="1" ht="20.25" customHeight="1" thickBot="1" x14ac:dyDescent="0.2">
      <c r="N2" s="105"/>
      <c r="Q2" s="105"/>
      <c r="R2" s="105"/>
      <c r="T2" s="106"/>
      <c r="U2" s="106"/>
      <c r="V2" s="106"/>
      <c r="W2" s="106"/>
      <c r="X2" s="106"/>
      <c r="Y2" s="106"/>
      <c r="Z2" s="106"/>
      <c r="AA2" s="106"/>
      <c r="AF2" s="106" t="s">
        <v>154</v>
      </c>
      <c r="AG2" s="962">
        <v>6</v>
      </c>
      <c r="AH2" s="962"/>
      <c r="AI2" s="106" t="s">
        <v>155</v>
      </c>
      <c r="AJ2" s="963">
        <f>IF(AG2=0,"",YEAR(DATE(2018+AG2,1,1)))</f>
        <v>2024</v>
      </c>
      <c r="AK2" s="963"/>
      <c r="AL2" s="107" t="s">
        <v>156</v>
      </c>
      <c r="AM2" s="107" t="s">
        <v>157</v>
      </c>
      <c r="AN2" s="962">
        <v>4</v>
      </c>
      <c r="AO2" s="962"/>
      <c r="AP2" s="107" t="s">
        <v>158</v>
      </c>
      <c r="AW2" s="106" t="s">
        <v>159</v>
      </c>
      <c r="AX2" s="962" t="s">
        <v>160</v>
      </c>
      <c r="AY2" s="962"/>
      <c r="AZ2" s="962"/>
      <c r="BA2" s="962"/>
      <c r="BB2" s="962"/>
      <c r="BC2" s="962"/>
      <c r="BD2" s="962"/>
      <c r="BE2" s="962"/>
      <c r="BF2" s="962"/>
      <c r="BG2" s="962"/>
      <c r="BH2" s="962"/>
      <c r="BI2" s="962"/>
      <c r="BJ2" s="962"/>
      <c r="BK2" s="962"/>
      <c r="BL2" s="962"/>
      <c r="BM2" s="962"/>
      <c r="BN2" s="106" t="s">
        <v>153</v>
      </c>
      <c r="BO2" s="106"/>
      <c r="BP2" s="106"/>
      <c r="BQ2" s="1"/>
      <c r="BR2" s="434"/>
    </row>
    <row r="3" spans="2:71" s="107" customFormat="1" ht="20.25" customHeight="1" thickTop="1" x14ac:dyDescent="0.15">
      <c r="N3" s="105"/>
      <c r="Q3" s="105"/>
      <c r="S3" s="106"/>
      <c r="T3" s="106"/>
      <c r="U3" s="106"/>
      <c r="V3" s="106"/>
      <c r="W3" s="106"/>
      <c r="X3" s="106"/>
      <c r="Y3" s="106"/>
      <c r="AG3" s="108"/>
      <c r="AH3" s="108"/>
      <c r="AI3" s="108"/>
      <c r="AJ3" s="109"/>
      <c r="AK3" s="108"/>
      <c r="BH3" s="110" t="s">
        <v>161</v>
      </c>
      <c r="BI3" s="964" t="s">
        <v>162</v>
      </c>
      <c r="BJ3" s="965"/>
      <c r="BK3" s="965"/>
      <c r="BL3" s="966"/>
      <c r="BM3" s="106"/>
      <c r="BQ3" s="917" t="s">
        <v>755</v>
      </c>
      <c r="BR3" s="918"/>
    </row>
    <row r="4" spans="2:71" s="107" customFormat="1" ht="20.25" customHeight="1" thickBot="1" x14ac:dyDescent="0.2">
      <c r="N4" s="105"/>
      <c r="Q4" s="105"/>
      <c r="S4" s="106"/>
      <c r="T4" s="106"/>
      <c r="U4" s="106"/>
      <c r="V4" s="106"/>
      <c r="W4" s="106"/>
      <c r="X4" s="106"/>
      <c r="Y4" s="106"/>
      <c r="AG4" s="108"/>
      <c r="AH4" s="108"/>
      <c r="AI4" s="108"/>
      <c r="AJ4" s="109"/>
      <c r="AK4" s="108"/>
      <c r="BH4" s="110" t="s">
        <v>163</v>
      </c>
      <c r="BI4" s="964" t="s">
        <v>164</v>
      </c>
      <c r="BJ4" s="965"/>
      <c r="BK4" s="965"/>
      <c r="BL4" s="966"/>
      <c r="BM4" s="106"/>
      <c r="BQ4" s="919"/>
      <c r="BR4" s="920"/>
    </row>
    <row r="5" spans="2:71" s="107" customFormat="1" ht="9" customHeight="1" thickTop="1" x14ac:dyDescent="0.15">
      <c r="N5" s="105"/>
      <c r="Q5" s="105"/>
      <c r="S5" s="106"/>
      <c r="T5" s="106"/>
      <c r="U5" s="106"/>
      <c r="V5" s="106"/>
      <c r="W5" s="106"/>
      <c r="X5" s="106"/>
      <c r="Y5" s="106"/>
      <c r="AG5" s="111"/>
      <c r="AH5" s="111"/>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12"/>
      <c r="BM5" s="112"/>
      <c r="BQ5" s="485"/>
      <c r="BR5" s="434"/>
    </row>
    <row r="6" spans="2:71" s="107" customFormat="1" ht="21" customHeight="1" x14ac:dyDescent="0.15">
      <c r="B6" s="104"/>
      <c r="C6" s="104"/>
      <c r="D6" s="104"/>
      <c r="E6" s="104"/>
      <c r="F6" s="104"/>
      <c r="G6" s="103"/>
      <c r="H6" s="103"/>
      <c r="I6" s="103"/>
      <c r="J6" s="103"/>
      <c r="K6" s="103"/>
      <c r="L6" s="103"/>
      <c r="M6" s="103"/>
      <c r="N6" s="103"/>
      <c r="O6" s="113"/>
      <c r="P6" s="113"/>
      <c r="Q6" s="113"/>
      <c r="R6" s="114"/>
      <c r="S6" s="113"/>
      <c r="T6" s="113"/>
      <c r="U6" s="113"/>
      <c r="AN6" s="103"/>
      <c r="AO6" s="103"/>
      <c r="AP6" s="103"/>
      <c r="AQ6" s="103"/>
      <c r="AR6" s="103"/>
      <c r="AS6" s="103" t="s">
        <v>165</v>
      </c>
      <c r="AT6" s="103"/>
      <c r="AU6" s="103"/>
      <c r="AV6" s="103"/>
      <c r="AW6" s="103"/>
      <c r="AX6" s="103"/>
      <c r="AY6" s="103"/>
      <c r="BA6" s="115"/>
      <c r="BB6" s="115"/>
      <c r="BC6" s="116"/>
      <c r="BD6" s="103"/>
      <c r="BE6" s="988">
        <v>40</v>
      </c>
      <c r="BF6" s="989"/>
      <c r="BG6" s="116" t="s">
        <v>166</v>
      </c>
      <c r="BH6" s="103"/>
      <c r="BI6" s="988">
        <v>160</v>
      </c>
      <c r="BJ6" s="989"/>
      <c r="BK6" s="116" t="s">
        <v>167</v>
      </c>
      <c r="BL6" s="103"/>
      <c r="BM6" s="112"/>
    </row>
    <row r="7" spans="2:71" s="107" customFormat="1" ht="5.25" customHeight="1" x14ac:dyDescent="0.15">
      <c r="B7" s="104"/>
      <c r="C7" s="104"/>
      <c r="D7" s="104"/>
      <c r="E7" s="104"/>
      <c r="F7" s="104"/>
      <c r="G7" s="117"/>
      <c r="H7" s="117"/>
      <c r="I7" s="117"/>
      <c r="J7" s="117"/>
      <c r="K7" s="117"/>
      <c r="L7" s="117"/>
      <c r="M7" s="117"/>
      <c r="N7" s="113"/>
      <c r="O7" s="113"/>
      <c r="P7" s="113"/>
      <c r="Q7" s="114"/>
      <c r="R7" s="113"/>
      <c r="S7" s="113"/>
      <c r="T7" s="113"/>
      <c r="U7" s="11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12"/>
      <c r="BM7" s="112"/>
    </row>
    <row r="8" spans="2:71" s="107" customFormat="1" ht="21" customHeight="1" x14ac:dyDescent="0.15">
      <c r="B8" s="118"/>
      <c r="C8" s="118"/>
      <c r="D8" s="118"/>
      <c r="E8" s="118"/>
      <c r="F8" s="118"/>
      <c r="G8" s="114"/>
      <c r="H8" s="114"/>
      <c r="I8" s="114"/>
      <c r="J8" s="114"/>
      <c r="K8" s="114"/>
      <c r="L8" s="114"/>
      <c r="M8" s="114"/>
      <c r="N8" s="113"/>
      <c r="O8" s="113"/>
      <c r="P8" s="113"/>
      <c r="Q8" s="114"/>
      <c r="R8" s="113"/>
      <c r="S8" s="113"/>
      <c r="T8" s="113"/>
      <c r="U8" s="113"/>
      <c r="AN8" s="119"/>
      <c r="AO8" s="119"/>
      <c r="AP8" s="119"/>
      <c r="AQ8" s="103"/>
      <c r="AR8" s="112"/>
      <c r="AS8" s="120"/>
      <c r="AT8" s="120"/>
      <c r="AU8" s="104"/>
      <c r="AV8" s="115"/>
      <c r="AW8" s="115"/>
      <c r="AX8" s="115"/>
      <c r="AY8" s="121"/>
      <c r="AZ8" s="121"/>
      <c r="BA8" s="103"/>
      <c r="BB8" s="115"/>
      <c r="BC8" s="115"/>
      <c r="BD8" s="114"/>
      <c r="BE8" s="103"/>
      <c r="BF8" s="103" t="s">
        <v>168</v>
      </c>
      <c r="BG8" s="103"/>
      <c r="BH8" s="103"/>
      <c r="BI8" s="990">
        <f>DAY(EOMONTH(DATE(AJ2,AN2,1),0))</f>
        <v>30</v>
      </c>
      <c r="BJ8" s="991"/>
      <c r="BK8" s="103" t="s">
        <v>169</v>
      </c>
      <c r="BL8" s="103"/>
      <c r="BM8" s="103"/>
      <c r="BQ8" s="106"/>
      <c r="BR8" s="106"/>
      <c r="BS8" s="106"/>
    </row>
    <row r="9" spans="2:71" s="107" customFormat="1" ht="5.25" customHeight="1" x14ac:dyDescent="0.15">
      <c r="B9" s="118"/>
      <c r="C9" s="118"/>
      <c r="D9" s="118"/>
      <c r="E9" s="118"/>
      <c r="F9" s="118"/>
      <c r="G9" s="114"/>
      <c r="H9" s="114"/>
      <c r="I9" s="114"/>
      <c r="J9" s="114"/>
      <c r="K9" s="114"/>
      <c r="L9" s="114"/>
      <c r="M9" s="114"/>
      <c r="N9" s="113"/>
      <c r="O9" s="113"/>
      <c r="P9" s="113"/>
      <c r="Q9" s="114"/>
      <c r="R9" s="113"/>
      <c r="S9" s="113"/>
      <c r="T9" s="113"/>
      <c r="U9" s="113"/>
      <c r="AN9" s="119"/>
      <c r="AO9" s="119"/>
      <c r="AP9" s="119"/>
      <c r="AQ9" s="103"/>
      <c r="AR9" s="112"/>
      <c r="AS9" s="120"/>
      <c r="AT9" s="120"/>
      <c r="AU9" s="104"/>
      <c r="AV9" s="115"/>
      <c r="AW9" s="115"/>
      <c r="AX9" s="115"/>
      <c r="AY9" s="121"/>
      <c r="AZ9" s="121"/>
      <c r="BA9" s="103"/>
      <c r="BB9" s="115"/>
      <c r="BC9" s="115"/>
      <c r="BD9" s="114"/>
      <c r="BE9" s="103"/>
      <c r="BF9" s="103"/>
      <c r="BG9" s="103"/>
      <c r="BH9" s="103"/>
      <c r="BI9" s="114"/>
      <c r="BJ9" s="114"/>
      <c r="BK9" s="103"/>
      <c r="BL9" s="103"/>
      <c r="BM9" s="103"/>
      <c r="BQ9" s="106"/>
      <c r="BR9" s="106"/>
      <c r="BS9" s="106"/>
    </row>
    <row r="10" spans="2:71" s="107" customFormat="1" ht="21" customHeight="1" x14ac:dyDescent="0.15">
      <c r="B10" s="118"/>
      <c r="C10" s="118"/>
      <c r="D10" s="118"/>
      <c r="E10" s="118"/>
      <c r="F10" s="118"/>
      <c r="G10" s="114"/>
      <c r="H10" s="114"/>
      <c r="I10" s="114"/>
      <c r="J10" s="114"/>
      <c r="K10" s="114"/>
      <c r="L10" s="114"/>
      <c r="M10" s="114"/>
      <c r="N10" s="113"/>
      <c r="O10" s="113"/>
      <c r="P10" s="113"/>
      <c r="Q10" s="114"/>
      <c r="R10" s="113"/>
      <c r="S10" s="113"/>
      <c r="T10" s="113"/>
      <c r="U10" s="113"/>
      <c r="AN10" s="119"/>
      <c r="AO10" s="119"/>
      <c r="AP10" s="119"/>
      <c r="AQ10" s="103"/>
      <c r="AR10" s="112"/>
      <c r="AS10" s="120"/>
      <c r="AT10" s="120"/>
      <c r="AU10" s="103" t="s">
        <v>170</v>
      </c>
      <c r="AV10" s="115"/>
      <c r="AW10" s="103"/>
      <c r="AX10" s="103"/>
      <c r="AY10" s="103"/>
      <c r="AZ10" s="103"/>
      <c r="BA10" s="103"/>
      <c r="BB10" s="117"/>
      <c r="BC10" s="117"/>
      <c r="BD10" s="117"/>
      <c r="BE10" s="103"/>
      <c r="BF10" s="103"/>
      <c r="BG10" s="112" t="s">
        <v>171</v>
      </c>
      <c r="BH10" s="103"/>
      <c r="BI10" s="988">
        <v>36</v>
      </c>
      <c r="BJ10" s="989"/>
      <c r="BK10" s="116" t="s">
        <v>172</v>
      </c>
      <c r="BL10" s="103"/>
      <c r="BM10" s="103"/>
      <c r="BQ10" s="106"/>
      <c r="BR10" s="106"/>
      <c r="BS10" s="106"/>
    </row>
    <row r="11" spans="2:71" ht="5.25" customHeight="1" thickBot="1" x14ac:dyDescent="0.2">
      <c r="G11" s="123"/>
      <c r="H11" s="123"/>
      <c r="I11" s="123"/>
      <c r="J11" s="123"/>
      <c r="K11" s="123"/>
      <c r="L11" s="123"/>
      <c r="M11" s="123"/>
      <c r="N11" s="123"/>
      <c r="AG11" s="123"/>
      <c r="AX11" s="123"/>
      <c r="BO11" s="124"/>
      <c r="BP11" s="124"/>
      <c r="BQ11" s="124"/>
    </row>
    <row r="12" spans="2:71" ht="21.6" customHeight="1" x14ac:dyDescent="0.15">
      <c r="B12" s="1033" t="s">
        <v>173</v>
      </c>
      <c r="C12" s="1036" t="s">
        <v>174</v>
      </c>
      <c r="D12" s="976" t="s">
        <v>175</v>
      </c>
      <c r="E12" s="1032"/>
      <c r="F12" s="1039"/>
      <c r="G12" s="976" t="s">
        <v>176</v>
      </c>
      <c r="H12" s="1026"/>
      <c r="I12" s="125"/>
      <c r="J12" s="126"/>
      <c r="K12" s="125"/>
      <c r="L12" s="126"/>
      <c r="M12" s="1046" t="s">
        <v>177</v>
      </c>
      <c r="N12" s="1047"/>
      <c r="O12" s="1025" t="s">
        <v>178</v>
      </c>
      <c r="P12" s="977"/>
      <c r="Q12" s="977"/>
      <c r="R12" s="1026"/>
      <c r="S12" s="1025" t="s">
        <v>179</v>
      </c>
      <c r="T12" s="977"/>
      <c r="U12" s="977"/>
      <c r="V12" s="977"/>
      <c r="W12" s="1026"/>
      <c r="X12" s="127"/>
      <c r="Y12" s="127"/>
      <c r="Z12" s="128"/>
      <c r="AA12" s="1031" t="s">
        <v>180</v>
      </c>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967" t="str">
        <f>IF(BI3="４週","(12)1～4週目の勤務時間数合計","(12)1か月の勤務時間数　合計")</f>
        <v>(12)1～4週目の勤務時間数合計</v>
      </c>
      <c r="BG12" s="968"/>
      <c r="BH12" s="973" t="s">
        <v>181</v>
      </c>
      <c r="BI12" s="968"/>
      <c r="BJ12" s="976" t="s">
        <v>182</v>
      </c>
      <c r="BK12" s="977"/>
      <c r="BL12" s="977"/>
      <c r="BM12" s="977"/>
      <c r="BN12" s="978"/>
    </row>
    <row r="13" spans="2:71" ht="20.25" customHeight="1" x14ac:dyDescent="0.15">
      <c r="B13" s="1034"/>
      <c r="C13" s="1037"/>
      <c r="D13" s="1040"/>
      <c r="E13" s="1041"/>
      <c r="F13" s="1042"/>
      <c r="G13" s="979"/>
      <c r="H13" s="1028"/>
      <c r="I13" s="129"/>
      <c r="J13" s="130"/>
      <c r="K13" s="129"/>
      <c r="L13" s="130"/>
      <c r="M13" s="1048"/>
      <c r="N13" s="1049"/>
      <c r="O13" s="1027"/>
      <c r="P13" s="980"/>
      <c r="Q13" s="980"/>
      <c r="R13" s="1028"/>
      <c r="S13" s="1027"/>
      <c r="T13" s="980"/>
      <c r="U13" s="980"/>
      <c r="V13" s="980"/>
      <c r="W13" s="1028"/>
      <c r="X13" s="131"/>
      <c r="Y13" s="131"/>
      <c r="Z13" s="132"/>
      <c r="AA13" s="985" t="s">
        <v>183</v>
      </c>
      <c r="AB13" s="985"/>
      <c r="AC13" s="985"/>
      <c r="AD13" s="985"/>
      <c r="AE13" s="985"/>
      <c r="AF13" s="985"/>
      <c r="AG13" s="986"/>
      <c r="AH13" s="987" t="s">
        <v>184</v>
      </c>
      <c r="AI13" s="985"/>
      <c r="AJ13" s="985"/>
      <c r="AK13" s="985"/>
      <c r="AL13" s="985"/>
      <c r="AM13" s="985"/>
      <c r="AN13" s="986"/>
      <c r="AO13" s="987" t="s">
        <v>185</v>
      </c>
      <c r="AP13" s="985"/>
      <c r="AQ13" s="985"/>
      <c r="AR13" s="985"/>
      <c r="AS13" s="985"/>
      <c r="AT13" s="985"/>
      <c r="AU13" s="986"/>
      <c r="AV13" s="987" t="s">
        <v>186</v>
      </c>
      <c r="AW13" s="985"/>
      <c r="AX13" s="985"/>
      <c r="AY13" s="985"/>
      <c r="AZ13" s="985"/>
      <c r="BA13" s="985"/>
      <c r="BB13" s="986"/>
      <c r="BC13" s="987" t="s">
        <v>187</v>
      </c>
      <c r="BD13" s="985"/>
      <c r="BE13" s="985"/>
      <c r="BF13" s="969"/>
      <c r="BG13" s="970"/>
      <c r="BH13" s="974"/>
      <c r="BI13" s="970"/>
      <c r="BJ13" s="979"/>
      <c r="BK13" s="980"/>
      <c r="BL13" s="980"/>
      <c r="BM13" s="980"/>
      <c r="BN13" s="981"/>
    </row>
    <row r="14" spans="2:71" ht="20.25" customHeight="1" x14ac:dyDescent="0.15">
      <c r="B14" s="1034"/>
      <c r="C14" s="1037"/>
      <c r="D14" s="1040"/>
      <c r="E14" s="1041"/>
      <c r="F14" s="1042"/>
      <c r="G14" s="979"/>
      <c r="H14" s="1028"/>
      <c r="I14" s="129"/>
      <c r="J14" s="130"/>
      <c r="K14" s="129"/>
      <c r="L14" s="130"/>
      <c r="M14" s="1048"/>
      <c r="N14" s="1049"/>
      <c r="O14" s="1027"/>
      <c r="P14" s="980"/>
      <c r="Q14" s="980"/>
      <c r="R14" s="1028"/>
      <c r="S14" s="1027"/>
      <c r="T14" s="980"/>
      <c r="U14" s="980"/>
      <c r="V14" s="980"/>
      <c r="W14" s="1028"/>
      <c r="X14" s="131"/>
      <c r="Y14" s="131"/>
      <c r="Z14" s="132"/>
      <c r="AA14" s="133">
        <v>1</v>
      </c>
      <c r="AB14" s="134">
        <v>2</v>
      </c>
      <c r="AC14" s="134">
        <v>3</v>
      </c>
      <c r="AD14" s="134">
        <v>4</v>
      </c>
      <c r="AE14" s="134">
        <v>5</v>
      </c>
      <c r="AF14" s="134">
        <v>6</v>
      </c>
      <c r="AG14" s="135">
        <v>7</v>
      </c>
      <c r="AH14" s="136">
        <v>8</v>
      </c>
      <c r="AI14" s="134">
        <v>9</v>
      </c>
      <c r="AJ14" s="134">
        <v>10</v>
      </c>
      <c r="AK14" s="134">
        <v>11</v>
      </c>
      <c r="AL14" s="134">
        <v>12</v>
      </c>
      <c r="AM14" s="134">
        <v>13</v>
      </c>
      <c r="AN14" s="135">
        <v>14</v>
      </c>
      <c r="AO14" s="133">
        <v>15</v>
      </c>
      <c r="AP14" s="134">
        <v>16</v>
      </c>
      <c r="AQ14" s="134">
        <v>17</v>
      </c>
      <c r="AR14" s="134">
        <v>18</v>
      </c>
      <c r="AS14" s="134">
        <v>19</v>
      </c>
      <c r="AT14" s="134">
        <v>20</v>
      </c>
      <c r="AU14" s="135">
        <v>21</v>
      </c>
      <c r="AV14" s="136">
        <v>22</v>
      </c>
      <c r="AW14" s="134">
        <v>23</v>
      </c>
      <c r="AX14" s="134">
        <v>24</v>
      </c>
      <c r="AY14" s="134">
        <v>25</v>
      </c>
      <c r="AZ14" s="134">
        <v>26</v>
      </c>
      <c r="BA14" s="134">
        <v>27</v>
      </c>
      <c r="BB14" s="135">
        <v>28</v>
      </c>
      <c r="BC14" s="136" t="str">
        <f>IF($BI$3="暦月",IF(DAY(DATE($AJ$2,$AN$2,29))=29,29,""),"")</f>
        <v/>
      </c>
      <c r="BD14" s="134" t="str">
        <f>IF($BI$3="暦月",IF(DAY(DATE($AJ$2,$AN$2,30))=30,30,""),"")</f>
        <v/>
      </c>
      <c r="BE14" s="135" t="str">
        <f>IF($BI$3="暦月",IF(DAY(DATE($AJ$2,$AN$2,31))=31,31,""),"")</f>
        <v/>
      </c>
      <c r="BF14" s="969"/>
      <c r="BG14" s="970"/>
      <c r="BH14" s="974"/>
      <c r="BI14" s="970"/>
      <c r="BJ14" s="979"/>
      <c r="BK14" s="980"/>
      <c r="BL14" s="980"/>
      <c r="BM14" s="980"/>
      <c r="BN14" s="981"/>
    </row>
    <row r="15" spans="2:71" ht="20.25" hidden="1" customHeight="1" x14ac:dyDescent="0.15">
      <c r="B15" s="1034"/>
      <c r="C15" s="1037"/>
      <c r="D15" s="1040"/>
      <c r="E15" s="1041"/>
      <c r="F15" s="1042"/>
      <c r="G15" s="979"/>
      <c r="H15" s="1028"/>
      <c r="I15" s="129"/>
      <c r="J15" s="130"/>
      <c r="K15" s="129"/>
      <c r="L15" s="130"/>
      <c r="M15" s="1048"/>
      <c r="N15" s="1049"/>
      <c r="O15" s="1027"/>
      <c r="P15" s="980"/>
      <c r="Q15" s="980"/>
      <c r="R15" s="1028"/>
      <c r="S15" s="1027"/>
      <c r="T15" s="980"/>
      <c r="U15" s="980"/>
      <c r="V15" s="980"/>
      <c r="W15" s="1028"/>
      <c r="X15" s="131"/>
      <c r="Y15" s="131"/>
      <c r="Z15" s="132"/>
      <c r="AA15" s="133">
        <f>WEEKDAY(DATE($AJ$2,$AN$2,1))</f>
        <v>2</v>
      </c>
      <c r="AB15" s="134">
        <f>WEEKDAY(DATE($AJ$2,$AN$2,2))</f>
        <v>3</v>
      </c>
      <c r="AC15" s="134">
        <f>WEEKDAY(DATE($AJ$2,$AN$2,3))</f>
        <v>4</v>
      </c>
      <c r="AD15" s="134">
        <f>WEEKDAY(DATE($AJ$2,$AN$2,4))</f>
        <v>5</v>
      </c>
      <c r="AE15" s="134">
        <f>WEEKDAY(DATE($AJ$2,$AN$2,5))</f>
        <v>6</v>
      </c>
      <c r="AF15" s="134">
        <f>WEEKDAY(DATE($AJ$2,$AN$2,6))</f>
        <v>7</v>
      </c>
      <c r="AG15" s="135">
        <f>WEEKDAY(DATE($AJ$2,$AN$2,7))</f>
        <v>1</v>
      </c>
      <c r="AH15" s="136">
        <f>WEEKDAY(DATE($AJ$2,$AN$2,8))</f>
        <v>2</v>
      </c>
      <c r="AI15" s="134">
        <f>WEEKDAY(DATE($AJ$2,$AN$2,9))</f>
        <v>3</v>
      </c>
      <c r="AJ15" s="134">
        <f>WEEKDAY(DATE($AJ$2,$AN$2,10))</f>
        <v>4</v>
      </c>
      <c r="AK15" s="134">
        <f>WEEKDAY(DATE($AJ$2,$AN$2,11))</f>
        <v>5</v>
      </c>
      <c r="AL15" s="134">
        <f>WEEKDAY(DATE($AJ$2,$AN$2,12))</f>
        <v>6</v>
      </c>
      <c r="AM15" s="134">
        <f>WEEKDAY(DATE($AJ$2,$AN$2,13))</f>
        <v>7</v>
      </c>
      <c r="AN15" s="135">
        <f>WEEKDAY(DATE($AJ$2,$AN$2,14))</f>
        <v>1</v>
      </c>
      <c r="AO15" s="136">
        <f>WEEKDAY(DATE($AJ$2,$AN$2,15))</f>
        <v>2</v>
      </c>
      <c r="AP15" s="134">
        <f>WEEKDAY(DATE($AJ$2,$AN$2,16))</f>
        <v>3</v>
      </c>
      <c r="AQ15" s="134">
        <f>WEEKDAY(DATE($AJ$2,$AN$2,17))</f>
        <v>4</v>
      </c>
      <c r="AR15" s="134">
        <f>WEEKDAY(DATE($AJ$2,$AN$2,18))</f>
        <v>5</v>
      </c>
      <c r="AS15" s="134">
        <f>WEEKDAY(DATE($AJ$2,$AN$2,19))</f>
        <v>6</v>
      </c>
      <c r="AT15" s="134">
        <f>WEEKDAY(DATE($AJ$2,$AN$2,20))</f>
        <v>7</v>
      </c>
      <c r="AU15" s="135">
        <f>WEEKDAY(DATE($AJ$2,$AN$2,21))</f>
        <v>1</v>
      </c>
      <c r="AV15" s="136">
        <f>WEEKDAY(DATE($AJ$2,$AN$2,22))</f>
        <v>2</v>
      </c>
      <c r="AW15" s="134">
        <f>WEEKDAY(DATE($AJ$2,$AN$2,23))</f>
        <v>3</v>
      </c>
      <c r="AX15" s="134">
        <f>WEEKDAY(DATE($AJ$2,$AN$2,24))</f>
        <v>4</v>
      </c>
      <c r="AY15" s="134">
        <f>WEEKDAY(DATE($AJ$2,$AN$2,25))</f>
        <v>5</v>
      </c>
      <c r="AZ15" s="134">
        <f>WEEKDAY(DATE($AJ$2,$AN$2,26))</f>
        <v>6</v>
      </c>
      <c r="BA15" s="134">
        <f>WEEKDAY(DATE($AJ$2,$AN$2,27))</f>
        <v>7</v>
      </c>
      <c r="BB15" s="135">
        <f>WEEKDAY(DATE($AJ$2,$AN$2,28))</f>
        <v>1</v>
      </c>
      <c r="BC15" s="136">
        <f>IF(BC14=29,WEEKDAY(DATE($AJ$2,$AN$2,29)),0)</f>
        <v>0</v>
      </c>
      <c r="BD15" s="134">
        <f>IF(BD14=30,WEEKDAY(DATE($AJ$2,$AN$2,30)),0)</f>
        <v>0</v>
      </c>
      <c r="BE15" s="135">
        <f>IF(BE14=31,WEEKDAY(DATE($AJ$2,$AN$2,31)),0)</f>
        <v>0</v>
      </c>
      <c r="BF15" s="969"/>
      <c r="BG15" s="970"/>
      <c r="BH15" s="974"/>
      <c r="BI15" s="970"/>
      <c r="BJ15" s="979"/>
      <c r="BK15" s="980"/>
      <c r="BL15" s="980"/>
      <c r="BM15" s="980"/>
      <c r="BN15" s="981"/>
    </row>
    <row r="16" spans="2:71" ht="20.25" customHeight="1" thickBot="1" x14ac:dyDescent="0.2">
      <c r="B16" s="1035"/>
      <c r="C16" s="1038"/>
      <c r="D16" s="1043"/>
      <c r="E16" s="1044"/>
      <c r="F16" s="1045"/>
      <c r="G16" s="982"/>
      <c r="H16" s="1030"/>
      <c r="I16" s="137"/>
      <c r="J16" s="138"/>
      <c r="K16" s="137"/>
      <c r="L16" s="138"/>
      <c r="M16" s="1050"/>
      <c r="N16" s="1051"/>
      <c r="O16" s="1029"/>
      <c r="P16" s="983"/>
      <c r="Q16" s="983"/>
      <c r="R16" s="1030"/>
      <c r="S16" s="1029"/>
      <c r="T16" s="983"/>
      <c r="U16" s="983"/>
      <c r="V16" s="983"/>
      <c r="W16" s="1030"/>
      <c r="X16" s="139"/>
      <c r="Y16" s="139"/>
      <c r="Z16" s="140"/>
      <c r="AA16" s="141" t="str">
        <f>IF(AA15=1,"日",IF(AA15=2,"月",IF(AA15=3,"火",IF(AA15=4,"水",IF(AA15=5,"木",IF(AA15=6,"金","土"))))))</f>
        <v>月</v>
      </c>
      <c r="AB16" s="142" t="str">
        <f t="shared" ref="AB16:BB16" si="0">IF(AB15=1,"日",IF(AB15=2,"月",IF(AB15=3,"火",IF(AB15=4,"水",IF(AB15=5,"木",IF(AB15=6,"金","土"))))))</f>
        <v>火</v>
      </c>
      <c r="AC16" s="142" t="str">
        <f t="shared" si="0"/>
        <v>水</v>
      </c>
      <c r="AD16" s="142" t="str">
        <f t="shared" si="0"/>
        <v>木</v>
      </c>
      <c r="AE16" s="142" t="str">
        <f t="shared" si="0"/>
        <v>金</v>
      </c>
      <c r="AF16" s="142" t="str">
        <f t="shared" si="0"/>
        <v>土</v>
      </c>
      <c r="AG16" s="143" t="str">
        <f t="shared" si="0"/>
        <v>日</v>
      </c>
      <c r="AH16" s="144" t="str">
        <f>IF(AH15=1,"日",IF(AH15=2,"月",IF(AH15=3,"火",IF(AH15=4,"水",IF(AH15=5,"木",IF(AH15=6,"金","土"))))))</f>
        <v>月</v>
      </c>
      <c r="AI16" s="142" t="str">
        <f t="shared" si="0"/>
        <v>火</v>
      </c>
      <c r="AJ16" s="142" t="str">
        <f t="shared" si="0"/>
        <v>水</v>
      </c>
      <c r="AK16" s="142" t="str">
        <f t="shared" si="0"/>
        <v>木</v>
      </c>
      <c r="AL16" s="142" t="str">
        <f t="shared" si="0"/>
        <v>金</v>
      </c>
      <c r="AM16" s="142" t="str">
        <f t="shared" si="0"/>
        <v>土</v>
      </c>
      <c r="AN16" s="143" t="str">
        <f t="shared" si="0"/>
        <v>日</v>
      </c>
      <c r="AO16" s="144" t="str">
        <f>IF(AO15=1,"日",IF(AO15=2,"月",IF(AO15=3,"火",IF(AO15=4,"水",IF(AO15=5,"木",IF(AO15=6,"金","土"))))))</f>
        <v>月</v>
      </c>
      <c r="AP16" s="142" t="str">
        <f t="shared" si="0"/>
        <v>火</v>
      </c>
      <c r="AQ16" s="142" t="str">
        <f t="shared" si="0"/>
        <v>水</v>
      </c>
      <c r="AR16" s="142" t="str">
        <f t="shared" si="0"/>
        <v>木</v>
      </c>
      <c r="AS16" s="142" t="str">
        <f t="shared" si="0"/>
        <v>金</v>
      </c>
      <c r="AT16" s="142" t="str">
        <f t="shared" si="0"/>
        <v>土</v>
      </c>
      <c r="AU16" s="143" t="str">
        <f t="shared" si="0"/>
        <v>日</v>
      </c>
      <c r="AV16" s="144" t="str">
        <f>IF(AV15=1,"日",IF(AV15=2,"月",IF(AV15=3,"火",IF(AV15=4,"水",IF(AV15=5,"木",IF(AV15=6,"金","土"))))))</f>
        <v>月</v>
      </c>
      <c r="AW16" s="142" t="str">
        <f t="shared" si="0"/>
        <v>火</v>
      </c>
      <c r="AX16" s="142" t="str">
        <f t="shared" si="0"/>
        <v>水</v>
      </c>
      <c r="AY16" s="142" t="str">
        <f t="shared" si="0"/>
        <v>木</v>
      </c>
      <c r="AZ16" s="142" t="str">
        <f t="shared" si="0"/>
        <v>金</v>
      </c>
      <c r="BA16" s="142" t="str">
        <f t="shared" si="0"/>
        <v>土</v>
      </c>
      <c r="BB16" s="143" t="str">
        <f t="shared" si="0"/>
        <v>日</v>
      </c>
      <c r="BC16" s="142" t="str">
        <f>IF(BC15=1,"日",IF(BC15=2,"月",IF(BC15=3,"火",IF(BC15=4,"水",IF(BC15=5,"木",IF(BC15=6,"金",IF(BC15=0,"","土")))))))</f>
        <v/>
      </c>
      <c r="BD16" s="142" t="str">
        <f>IF(BD15=1,"日",IF(BD15=2,"月",IF(BD15=3,"火",IF(BD15=4,"水",IF(BD15=5,"木",IF(BD15=6,"金",IF(BD15=0,"","土")))))))</f>
        <v/>
      </c>
      <c r="BE16" s="142" t="str">
        <f>IF(BE15=1,"日",IF(BE15=2,"月",IF(BE15=3,"火",IF(BE15=4,"水",IF(BE15=5,"木",IF(BE15=6,"金",IF(BE15=0,"","土")))))))</f>
        <v/>
      </c>
      <c r="BF16" s="971"/>
      <c r="BG16" s="972"/>
      <c r="BH16" s="975"/>
      <c r="BI16" s="972"/>
      <c r="BJ16" s="982"/>
      <c r="BK16" s="983"/>
      <c r="BL16" s="983"/>
      <c r="BM16" s="983"/>
      <c r="BN16" s="984"/>
    </row>
    <row r="17" spans="2:66" ht="20.25" customHeight="1" x14ac:dyDescent="0.15">
      <c r="B17" s="992">
        <f>B15+1</f>
        <v>1</v>
      </c>
      <c r="C17" s="1007"/>
      <c r="D17" s="1008"/>
      <c r="E17" s="1009"/>
      <c r="F17" s="1010"/>
      <c r="G17" s="1011" t="s">
        <v>188</v>
      </c>
      <c r="H17" s="1012"/>
      <c r="I17" s="145"/>
      <c r="J17" s="146"/>
      <c r="K17" s="145"/>
      <c r="L17" s="146"/>
      <c r="M17" s="1013" t="s">
        <v>189</v>
      </c>
      <c r="N17" s="1014"/>
      <c r="O17" s="1015" t="s">
        <v>190</v>
      </c>
      <c r="P17" s="1016"/>
      <c r="Q17" s="1016"/>
      <c r="R17" s="1012"/>
      <c r="S17" s="1019" t="s">
        <v>191</v>
      </c>
      <c r="T17" s="1020"/>
      <c r="U17" s="1020"/>
      <c r="V17" s="1020"/>
      <c r="W17" s="1021"/>
      <c r="X17" s="147" t="s">
        <v>192</v>
      </c>
      <c r="Y17" s="148"/>
      <c r="Z17" s="149"/>
      <c r="AA17" s="150" t="s">
        <v>193</v>
      </c>
      <c r="AB17" s="151" t="s">
        <v>193</v>
      </c>
      <c r="AC17" s="151" t="s">
        <v>194</v>
      </c>
      <c r="AD17" s="151"/>
      <c r="AE17" s="151"/>
      <c r="AF17" s="151" t="s">
        <v>193</v>
      </c>
      <c r="AG17" s="152" t="s">
        <v>193</v>
      </c>
      <c r="AH17" s="150" t="s">
        <v>193</v>
      </c>
      <c r="AI17" s="151" t="s">
        <v>193</v>
      </c>
      <c r="AJ17" s="151" t="s">
        <v>193</v>
      </c>
      <c r="AK17" s="151"/>
      <c r="AL17" s="151"/>
      <c r="AM17" s="151" t="s">
        <v>193</v>
      </c>
      <c r="AN17" s="152" t="s">
        <v>193</v>
      </c>
      <c r="AO17" s="150" t="s">
        <v>193</v>
      </c>
      <c r="AP17" s="151" t="s">
        <v>193</v>
      </c>
      <c r="AQ17" s="151" t="s">
        <v>193</v>
      </c>
      <c r="AR17" s="151"/>
      <c r="AS17" s="151"/>
      <c r="AT17" s="151" t="s">
        <v>193</v>
      </c>
      <c r="AU17" s="152" t="s">
        <v>193</v>
      </c>
      <c r="AV17" s="150" t="s">
        <v>193</v>
      </c>
      <c r="AW17" s="151" t="s">
        <v>193</v>
      </c>
      <c r="AX17" s="151" t="s">
        <v>193</v>
      </c>
      <c r="AY17" s="151"/>
      <c r="AZ17" s="151"/>
      <c r="BA17" s="151" t="s">
        <v>193</v>
      </c>
      <c r="BB17" s="152" t="s">
        <v>193</v>
      </c>
      <c r="BC17" s="150"/>
      <c r="BD17" s="151"/>
      <c r="BE17" s="151"/>
      <c r="BF17" s="1067"/>
      <c r="BG17" s="1068"/>
      <c r="BH17" s="1069"/>
      <c r="BI17" s="1070"/>
      <c r="BJ17" s="1071"/>
      <c r="BK17" s="1072"/>
      <c r="BL17" s="1072"/>
      <c r="BM17" s="1072"/>
      <c r="BN17" s="1073"/>
    </row>
    <row r="18" spans="2:66" ht="20.25" customHeight="1" x14ac:dyDescent="0.15">
      <c r="B18" s="993"/>
      <c r="C18" s="995"/>
      <c r="D18" s="998"/>
      <c r="E18" s="965"/>
      <c r="F18" s="997"/>
      <c r="G18" s="1001"/>
      <c r="H18" s="1002"/>
      <c r="I18" s="153"/>
      <c r="J18" s="154" t="str">
        <f>G17</f>
        <v>管理者</v>
      </c>
      <c r="K18" s="153"/>
      <c r="L18" s="154" t="str">
        <f>M17</f>
        <v>A</v>
      </c>
      <c r="M18" s="1005"/>
      <c r="N18" s="1006"/>
      <c r="O18" s="1017"/>
      <c r="P18" s="1018"/>
      <c r="Q18" s="1018"/>
      <c r="R18" s="1002"/>
      <c r="S18" s="1022"/>
      <c r="T18" s="1023"/>
      <c r="U18" s="1023"/>
      <c r="V18" s="1023"/>
      <c r="W18" s="1024"/>
      <c r="X18" s="155" t="s">
        <v>195</v>
      </c>
      <c r="Y18" s="156"/>
      <c r="Z18" s="157"/>
      <c r="AA18" s="158">
        <f>IF(AA17="","",VLOOKUP(AA17,'【記載例】シフト記号表（勤務時間帯）'!$C$6:$L$47,10,FALSE))</f>
        <v>8</v>
      </c>
      <c r="AB18" s="159">
        <f>IF(AB17="","",VLOOKUP(AB17,'【記載例】シフト記号表（勤務時間帯）'!$C$6:$L$47,10,FALSE))</f>
        <v>8</v>
      </c>
      <c r="AC18" s="159">
        <f>IF(AC17="","",VLOOKUP(AC17,'【記載例】シフト記号表（勤務時間帯）'!$C$6:$L$47,10,FALSE))</f>
        <v>8</v>
      </c>
      <c r="AD18" s="159" t="str">
        <f>IF(AD17="","",VLOOKUP(AD17,'【記載例】シフト記号表（勤務時間帯）'!$C$6:$L$47,10,FALSE))</f>
        <v/>
      </c>
      <c r="AE18" s="159" t="str">
        <f>IF(AE17="","",VLOOKUP(AE17,'【記載例】シフト記号表（勤務時間帯）'!$C$6:$L$47,10,FALSE))</f>
        <v/>
      </c>
      <c r="AF18" s="159">
        <f>IF(AF17="","",VLOOKUP(AF17,'【記載例】シフト記号表（勤務時間帯）'!$C$6:$L$47,10,FALSE))</f>
        <v>8</v>
      </c>
      <c r="AG18" s="160">
        <f>IF(AG17="","",VLOOKUP(AG17,'【記載例】シフト記号表（勤務時間帯）'!$C$6:$L$47,10,FALSE))</f>
        <v>8</v>
      </c>
      <c r="AH18" s="158">
        <f>IF(AH17="","",VLOOKUP(AH17,'【記載例】シフト記号表（勤務時間帯）'!$C$6:$L$47,10,FALSE))</f>
        <v>8</v>
      </c>
      <c r="AI18" s="159">
        <f>IF(AI17="","",VLOOKUP(AI17,'【記載例】シフト記号表（勤務時間帯）'!$C$6:$L$47,10,FALSE))</f>
        <v>8</v>
      </c>
      <c r="AJ18" s="159">
        <f>IF(AJ17="","",VLOOKUP(AJ17,'【記載例】シフト記号表（勤務時間帯）'!$C$6:$L$47,10,FALSE))</f>
        <v>8</v>
      </c>
      <c r="AK18" s="159" t="str">
        <f>IF(AK17="","",VLOOKUP(AK17,'【記載例】シフト記号表（勤務時間帯）'!$C$6:$L$47,10,FALSE))</f>
        <v/>
      </c>
      <c r="AL18" s="159" t="str">
        <f>IF(AL17="","",VLOOKUP(AL17,'【記載例】シフト記号表（勤務時間帯）'!$C$6:$L$47,10,FALSE))</f>
        <v/>
      </c>
      <c r="AM18" s="159">
        <f>IF(AM17="","",VLOOKUP(AM17,'【記載例】シフト記号表（勤務時間帯）'!$C$6:$L$47,10,FALSE))</f>
        <v>8</v>
      </c>
      <c r="AN18" s="160">
        <f>IF(AN17="","",VLOOKUP(AN17,'【記載例】シフト記号表（勤務時間帯）'!$C$6:$L$47,10,FALSE))</f>
        <v>8</v>
      </c>
      <c r="AO18" s="158">
        <f>IF(AO17="","",VLOOKUP(AO17,'【記載例】シフト記号表（勤務時間帯）'!$C$6:$L$47,10,FALSE))</f>
        <v>8</v>
      </c>
      <c r="AP18" s="159">
        <f>IF(AP17="","",VLOOKUP(AP17,'【記載例】シフト記号表（勤務時間帯）'!$C$6:$L$47,10,FALSE))</f>
        <v>8</v>
      </c>
      <c r="AQ18" s="159">
        <f>IF(AQ17="","",VLOOKUP(AQ17,'【記載例】シフト記号表（勤務時間帯）'!$C$6:$L$47,10,FALSE))</f>
        <v>8</v>
      </c>
      <c r="AR18" s="159" t="str">
        <f>IF(AR17="","",VLOOKUP(AR17,'【記載例】シフト記号表（勤務時間帯）'!$C$6:$L$47,10,FALSE))</f>
        <v/>
      </c>
      <c r="AS18" s="159" t="str">
        <f>IF(AS17="","",VLOOKUP(AS17,'【記載例】シフト記号表（勤務時間帯）'!$C$6:$L$47,10,FALSE))</f>
        <v/>
      </c>
      <c r="AT18" s="159">
        <f>IF(AT17="","",VLOOKUP(AT17,'【記載例】シフト記号表（勤務時間帯）'!$C$6:$L$47,10,FALSE))</f>
        <v>8</v>
      </c>
      <c r="AU18" s="160">
        <f>IF(AU17="","",VLOOKUP(AU17,'【記載例】シフト記号表（勤務時間帯）'!$C$6:$L$47,10,FALSE))</f>
        <v>8</v>
      </c>
      <c r="AV18" s="158">
        <f>IF(AV17="","",VLOOKUP(AV17,'【記載例】シフト記号表（勤務時間帯）'!$C$6:$L$47,10,FALSE))</f>
        <v>8</v>
      </c>
      <c r="AW18" s="159">
        <f>IF(AW17="","",VLOOKUP(AW17,'【記載例】シフト記号表（勤務時間帯）'!$C$6:$L$47,10,FALSE))</f>
        <v>8</v>
      </c>
      <c r="AX18" s="159">
        <f>IF(AX17="","",VLOOKUP(AX17,'【記載例】シフト記号表（勤務時間帯）'!$C$6:$L$47,10,FALSE))</f>
        <v>8</v>
      </c>
      <c r="AY18" s="159" t="str">
        <f>IF(AY17="","",VLOOKUP(AY17,'【記載例】シフト記号表（勤務時間帯）'!$C$6:$L$47,10,FALSE))</f>
        <v/>
      </c>
      <c r="AZ18" s="159" t="str">
        <f>IF(AZ17="","",VLOOKUP(AZ17,'【記載例】シフト記号表（勤務時間帯）'!$C$6:$L$47,10,FALSE))</f>
        <v/>
      </c>
      <c r="BA18" s="159">
        <f>IF(BA17="","",VLOOKUP(BA17,'【記載例】シフト記号表（勤務時間帯）'!$C$6:$L$47,10,FALSE))</f>
        <v>8</v>
      </c>
      <c r="BB18" s="160">
        <f>IF(BB17="","",VLOOKUP(BB17,'【記載例】シフト記号表（勤務時間帯）'!$C$6:$L$47,10,FALSE))</f>
        <v>8</v>
      </c>
      <c r="BC18" s="158" t="str">
        <f>IF(BC17="","",VLOOKUP(BC17,'【記載例】シフト記号表（勤務時間帯）'!$C$6:$L$47,10,FALSE))</f>
        <v/>
      </c>
      <c r="BD18" s="159" t="str">
        <f>IF(BD17="","",VLOOKUP(BD17,'【記載例】シフト記号表（勤務時間帯）'!$C$6:$L$47,10,FALSE))</f>
        <v/>
      </c>
      <c r="BE18" s="159" t="str">
        <f>IF(BE17="","",VLOOKUP(BE17,'【記載例】シフト記号表（勤務時間帯）'!$C$6:$L$47,10,FALSE))</f>
        <v/>
      </c>
      <c r="BF18" s="1064">
        <f>IF($BI$3="４週",SUM(AA18:BB18),IF($BI$3="暦月",SUM(AA18:BE18),""))</f>
        <v>160</v>
      </c>
      <c r="BG18" s="1065"/>
      <c r="BH18" s="1066">
        <f>IF($BI$3="４週",BF18/4,IF($BI$3="暦月",(BF18/($BI$8/7)),""))</f>
        <v>40</v>
      </c>
      <c r="BI18" s="1065"/>
      <c r="BJ18" s="1061"/>
      <c r="BK18" s="1062"/>
      <c r="BL18" s="1062"/>
      <c r="BM18" s="1062"/>
      <c r="BN18" s="1063"/>
    </row>
    <row r="19" spans="2:66" ht="20.25" customHeight="1" x14ac:dyDescent="0.15">
      <c r="B19" s="992">
        <f>B17+1</f>
        <v>2</v>
      </c>
      <c r="C19" s="994"/>
      <c r="D19" s="996"/>
      <c r="E19" s="965"/>
      <c r="F19" s="997"/>
      <c r="G19" s="999" t="s">
        <v>196</v>
      </c>
      <c r="H19" s="1000"/>
      <c r="I19" s="161"/>
      <c r="J19" s="162"/>
      <c r="K19" s="161"/>
      <c r="L19" s="162"/>
      <c r="M19" s="1003" t="s">
        <v>197</v>
      </c>
      <c r="N19" s="1004"/>
      <c r="O19" s="1052" t="s">
        <v>196</v>
      </c>
      <c r="P19" s="1053"/>
      <c r="Q19" s="1053"/>
      <c r="R19" s="1000"/>
      <c r="S19" s="1022" t="s">
        <v>198</v>
      </c>
      <c r="T19" s="1023"/>
      <c r="U19" s="1023"/>
      <c r="V19" s="1023"/>
      <c r="W19" s="1024"/>
      <c r="X19" s="163" t="s">
        <v>192</v>
      </c>
      <c r="Y19" s="164"/>
      <c r="Z19" s="165"/>
      <c r="AA19" s="166" t="s">
        <v>199</v>
      </c>
      <c r="AB19" s="167"/>
      <c r="AC19" s="167" t="s">
        <v>199</v>
      </c>
      <c r="AD19" s="167"/>
      <c r="AE19" s="167"/>
      <c r="AF19" s="167" t="s">
        <v>199</v>
      </c>
      <c r="AG19" s="168"/>
      <c r="AH19" s="166" t="s">
        <v>199</v>
      </c>
      <c r="AI19" s="167"/>
      <c r="AJ19" s="167" t="s">
        <v>199</v>
      </c>
      <c r="AK19" s="167"/>
      <c r="AL19" s="167"/>
      <c r="AM19" s="167" t="s">
        <v>199</v>
      </c>
      <c r="AN19" s="168"/>
      <c r="AO19" s="166" t="s">
        <v>199</v>
      </c>
      <c r="AP19" s="167"/>
      <c r="AQ19" s="167" t="s">
        <v>199</v>
      </c>
      <c r="AR19" s="167"/>
      <c r="AS19" s="167"/>
      <c r="AT19" s="167" t="s">
        <v>199</v>
      </c>
      <c r="AU19" s="168"/>
      <c r="AV19" s="166" t="s">
        <v>199</v>
      </c>
      <c r="AW19" s="167"/>
      <c r="AX19" s="167" t="s">
        <v>199</v>
      </c>
      <c r="AY19" s="167"/>
      <c r="AZ19" s="167"/>
      <c r="BA19" s="167" t="s">
        <v>199</v>
      </c>
      <c r="BB19" s="168"/>
      <c r="BC19" s="166"/>
      <c r="BD19" s="167"/>
      <c r="BE19" s="169"/>
      <c r="BF19" s="1054"/>
      <c r="BG19" s="1055"/>
      <c r="BH19" s="1056"/>
      <c r="BI19" s="1057"/>
      <c r="BJ19" s="1058"/>
      <c r="BK19" s="1059"/>
      <c r="BL19" s="1059"/>
      <c r="BM19" s="1059"/>
      <c r="BN19" s="1060"/>
    </row>
    <row r="20" spans="2:66" ht="20.25" customHeight="1" x14ac:dyDescent="0.15">
      <c r="B20" s="993"/>
      <c r="C20" s="995"/>
      <c r="D20" s="998"/>
      <c r="E20" s="965"/>
      <c r="F20" s="997"/>
      <c r="G20" s="1001"/>
      <c r="H20" s="1002"/>
      <c r="I20" s="153"/>
      <c r="J20" s="154" t="str">
        <f>G19</f>
        <v>医師</v>
      </c>
      <c r="K20" s="153"/>
      <c r="L20" s="154" t="str">
        <f>M19</f>
        <v>C</v>
      </c>
      <c r="M20" s="1005"/>
      <c r="N20" s="1006"/>
      <c r="O20" s="1017"/>
      <c r="P20" s="1018"/>
      <c r="Q20" s="1018"/>
      <c r="R20" s="1002"/>
      <c r="S20" s="1022"/>
      <c r="T20" s="1023"/>
      <c r="U20" s="1023"/>
      <c r="V20" s="1023"/>
      <c r="W20" s="1024"/>
      <c r="X20" s="155" t="s">
        <v>195</v>
      </c>
      <c r="Y20" s="156"/>
      <c r="Z20" s="157"/>
      <c r="AA20" s="158">
        <f>IF(AA19="","",VLOOKUP(AA19,'【記載例】シフト記号表（勤務時間帯）'!$C$6:$L$47,10,FALSE))</f>
        <v>3.9999999999999991</v>
      </c>
      <c r="AB20" s="159" t="str">
        <f>IF(AB19="","",VLOOKUP(AB19,'【記載例】シフト記号表（勤務時間帯）'!$C$6:$L$47,10,FALSE))</f>
        <v/>
      </c>
      <c r="AC20" s="159">
        <f>IF(AC19="","",VLOOKUP(AC19,'【記載例】シフト記号表（勤務時間帯）'!$C$6:$L$47,10,FALSE))</f>
        <v>3.9999999999999991</v>
      </c>
      <c r="AD20" s="159" t="str">
        <f>IF(AD19="","",VLOOKUP(AD19,'【記載例】シフト記号表（勤務時間帯）'!$C$6:$L$47,10,FALSE))</f>
        <v/>
      </c>
      <c r="AE20" s="159" t="str">
        <f>IF(AE19="","",VLOOKUP(AE19,'【記載例】シフト記号表（勤務時間帯）'!$C$6:$L$47,10,FALSE))</f>
        <v/>
      </c>
      <c r="AF20" s="159">
        <f>IF(AF19="","",VLOOKUP(AF19,'【記載例】シフト記号表（勤務時間帯）'!$C$6:$L$47,10,FALSE))</f>
        <v>3.9999999999999991</v>
      </c>
      <c r="AG20" s="160" t="str">
        <f>IF(AG19="","",VLOOKUP(AG19,'【記載例】シフト記号表（勤務時間帯）'!$C$6:$L$47,10,FALSE))</f>
        <v/>
      </c>
      <c r="AH20" s="158">
        <f>IF(AH19="","",VLOOKUP(AH19,'【記載例】シフト記号表（勤務時間帯）'!$C$6:$L$47,10,FALSE))</f>
        <v>3.9999999999999991</v>
      </c>
      <c r="AI20" s="159" t="str">
        <f>IF(AI19="","",VLOOKUP(AI19,'【記載例】シフト記号表（勤務時間帯）'!$C$6:$L$47,10,FALSE))</f>
        <v/>
      </c>
      <c r="AJ20" s="159">
        <f>IF(AJ19="","",VLOOKUP(AJ19,'【記載例】シフト記号表（勤務時間帯）'!$C$6:$L$47,10,FALSE))</f>
        <v>3.9999999999999991</v>
      </c>
      <c r="AK20" s="159" t="str">
        <f>IF(AK19="","",VLOOKUP(AK19,'【記載例】シフト記号表（勤務時間帯）'!$C$6:$L$47,10,FALSE))</f>
        <v/>
      </c>
      <c r="AL20" s="159" t="str">
        <f>IF(AL19="","",VLOOKUP(AL19,'【記載例】シフト記号表（勤務時間帯）'!$C$6:$L$47,10,FALSE))</f>
        <v/>
      </c>
      <c r="AM20" s="159">
        <f>IF(AM19="","",VLOOKUP(AM19,'【記載例】シフト記号表（勤務時間帯）'!$C$6:$L$47,10,FALSE))</f>
        <v>3.9999999999999991</v>
      </c>
      <c r="AN20" s="160" t="str">
        <f>IF(AN19="","",VLOOKUP(AN19,'【記載例】シフト記号表（勤務時間帯）'!$C$6:$L$47,10,FALSE))</f>
        <v/>
      </c>
      <c r="AO20" s="158">
        <f>IF(AO19="","",VLOOKUP(AO19,'【記載例】シフト記号表（勤務時間帯）'!$C$6:$L$47,10,FALSE))</f>
        <v>3.9999999999999991</v>
      </c>
      <c r="AP20" s="159" t="str">
        <f>IF(AP19="","",VLOOKUP(AP19,'【記載例】シフト記号表（勤務時間帯）'!$C$6:$L$47,10,FALSE))</f>
        <v/>
      </c>
      <c r="AQ20" s="159">
        <f>IF(AQ19="","",VLOOKUP(AQ19,'【記載例】シフト記号表（勤務時間帯）'!$C$6:$L$47,10,FALSE))</f>
        <v>3.9999999999999991</v>
      </c>
      <c r="AR20" s="159" t="str">
        <f>IF(AR19="","",VLOOKUP(AR19,'【記載例】シフト記号表（勤務時間帯）'!$C$6:$L$47,10,FALSE))</f>
        <v/>
      </c>
      <c r="AS20" s="159" t="str">
        <f>IF(AS19="","",VLOOKUP(AS19,'【記載例】シフト記号表（勤務時間帯）'!$C$6:$L$47,10,FALSE))</f>
        <v/>
      </c>
      <c r="AT20" s="159">
        <f>IF(AT19="","",VLOOKUP(AT19,'【記載例】シフト記号表（勤務時間帯）'!$C$6:$L$47,10,FALSE))</f>
        <v>3.9999999999999991</v>
      </c>
      <c r="AU20" s="160" t="str">
        <f>IF(AU19="","",VLOOKUP(AU19,'【記載例】シフト記号表（勤務時間帯）'!$C$6:$L$47,10,FALSE))</f>
        <v/>
      </c>
      <c r="AV20" s="158">
        <f>IF(AV19="","",VLOOKUP(AV19,'【記載例】シフト記号表（勤務時間帯）'!$C$6:$L$47,10,FALSE))</f>
        <v>3.9999999999999991</v>
      </c>
      <c r="AW20" s="159" t="str">
        <f>IF(AW19="","",VLOOKUP(AW19,'【記載例】シフト記号表（勤務時間帯）'!$C$6:$L$47,10,FALSE))</f>
        <v/>
      </c>
      <c r="AX20" s="159">
        <f>IF(AX19="","",VLOOKUP(AX19,'【記載例】シフト記号表（勤務時間帯）'!$C$6:$L$47,10,FALSE))</f>
        <v>3.9999999999999991</v>
      </c>
      <c r="AY20" s="159" t="str">
        <f>IF(AY19="","",VLOOKUP(AY19,'【記載例】シフト記号表（勤務時間帯）'!$C$6:$L$47,10,FALSE))</f>
        <v/>
      </c>
      <c r="AZ20" s="159" t="str">
        <f>IF(AZ19="","",VLOOKUP(AZ19,'【記載例】シフト記号表（勤務時間帯）'!$C$6:$L$47,10,FALSE))</f>
        <v/>
      </c>
      <c r="BA20" s="159">
        <f>IF(BA19="","",VLOOKUP(BA19,'【記載例】シフト記号表（勤務時間帯）'!$C$6:$L$47,10,FALSE))</f>
        <v>3.9999999999999991</v>
      </c>
      <c r="BB20" s="160" t="str">
        <f>IF(BB19="","",VLOOKUP(BB19,'【記載例】シフト記号表（勤務時間帯）'!$C$6:$L$47,10,FALSE))</f>
        <v/>
      </c>
      <c r="BC20" s="158" t="str">
        <f>IF(BC19="","",VLOOKUP(BC19,'【記載例】シフト記号表（勤務時間帯）'!$C$6:$L$47,10,FALSE))</f>
        <v/>
      </c>
      <c r="BD20" s="159" t="str">
        <f>IF(BD19="","",VLOOKUP(BD19,'【記載例】シフト記号表（勤務時間帯）'!$C$6:$L$47,10,FALSE))</f>
        <v/>
      </c>
      <c r="BE20" s="159" t="str">
        <f>IF(BE19="","",VLOOKUP(BE19,'【記載例】シフト記号表（勤務時間帯）'!$C$6:$L$47,10,FALSE))</f>
        <v/>
      </c>
      <c r="BF20" s="1064">
        <f>IF($BI$3="４週",SUM(AA20:BB20),IF($BI$3="暦月",SUM(AA20:BE20),""))</f>
        <v>47.999999999999993</v>
      </c>
      <c r="BG20" s="1065"/>
      <c r="BH20" s="1066">
        <f>IF($BI$3="４週",BF20/4,IF($BI$3="暦月",(BF20/($BI$8/7)),""))</f>
        <v>11.999999999999998</v>
      </c>
      <c r="BI20" s="1065"/>
      <c r="BJ20" s="1061"/>
      <c r="BK20" s="1062"/>
      <c r="BL20" s="1062"/>
      <c r="BM20" s="1062"/>
      <c r="BN20" s="1063"/>
    </row>
    <row r="21" spans="2:66" ht="20.25" customHeight="1" x14ac:dyDescent="0.15">
      <c r="B21" s="992">
        <f>B19+1</f>
        <v>3</v>
      </c>
      <c r="C21" s="994"/>
      <c r="D21" s="996"/>
      <c r="E21" s="965"/>
      <c r="F21" s="997"/>
      <c r="G21" s="999" t="s">
        <v>200</v>
      </c>
      <c r="H21" s="1000"/>
      <c r="I21" s="153"/>
      <c r="J21" s="154"/>
      <c r="K21" s="153"/>
      <c r="L21" s="154"/>
      <c r="M21" s="1003" t="s">
        <v>189</v>
      </c>
      <c r="N21" s="1004"/>
      <c r="O21" s="1052" t="s">
        <v>190</v>
      </c>
      <c r="P21" s="1053"/>
      <c r="Q21" s="1053"/>
      <c r="R21" s="1000"/>
      <c r="S21" s="1022" t="s">
        <v>201</v>
      </c>
      <c r="T21" s="1023"/>
      <c r="U21" s="1023"/>
      <c r="V21" s="1023"/>
      <c r="W21" s="1024"/>
      <c r="X21" s="163" t="s">
        <v>192</v>
      </c>
      <c r="Y21" s="164"/>
      <c r="Z21" s="165"/>
      <c r="AA21" s="166" t="s">
        <v>193</v>
      </c>
      <c r="AB21" s="167" t="s">
        <v>193</v>
      </c>
      <c r="AC21" s="167" t="s">
        <v>193</v>
      </c>
      <c r="AD21" s="167"/>
      <c r="AE21" s="167"/>
      <c r="AF21" s="167" t="s">
        <v>193</v>
      </c>
      <c r="AG21" s="168" t="s">
        <v>193</v>
      </c>
      <c r="AH21" s="166" t="s">
        <v>193</v>
      </c>
      <c r="AI21" s="167" t="s">
        <v>193</v>
      </c>
      <c r="AJ21" s="167" t="s">
        <v>193</v>
      </c>
      <c r="AK21" s="167"/>
      <c r="AL21" s="167"/>
      <c r="AM21" s="167" t="s">
        <v>193</v>
      </c>
      <c r="AN21" s="168" t="s">
        <v>193</v>
      </c>
      <c r="AO21" s="166" t="s">
        <v>193</v>
      </c>
      <c r="AP21" s="167" t="s">
        <v>193</v>
      </c>
      <c r="AQ21" s="167" t="s">
        <v>193</v>
      </c>
      <c r="AR21" s="167"/>
      <c r="AS21" s="167"/>
      <c r="AT21" s="167" t="s">
        <v>193</v>
      </c>
      <c r="AU21" s="168" t="s">
        <v>193</v>
      </c>
      <c r="AV21" s="166" t="s">
        <v>193</v>
      </c>
      <c r="AW21" s="167" t="s">
        <v>193</v>
      </c>
      <c r="AX21" s="167" t="s">
        <v>193</v>
      </c>
      <c r="AY21" s="167"/>
      <c r="AZ21" s="167"/>
      <c r="BA21" s="167" t="s">
        <v>193</v>
      </c>
      <c r="BB21" s="168" t="s">
        <v>193</v>
      </c>
      <c r="BC21" s="166"/>
      <c r="BD21" s="167"/>
      <c r="BE21" s="169"/>
      <c r="BF21" s="1054"/>
      <c r="BG21" s="1055"/>
      <c r="BH21" s="1056"/>
      <c r="BI21" s="1057"/>
      <c r="BJ21" s="1058"/>
      <c r="BK21" s="1059"/>
      <c r="BL21" s="1059"/>
      <c r="BM21" s="1059"/>
      <c r="BN21" s="1060"/>
    </row>
    <row r="22" spans="2:66" ht="20.25" customHeight="1" x14ac:dyDescent="0.15">
      <c r="B22" s="993"/>
      <c r="C22" s="995"/>
      <c r="D22" s="998"/>
      <c r="E22" s="965"/>
      <c r="F22" s="997"/>
      <c r="G22" s="1001"/>
      <c r="H22" s="1002"/>
      <c r="I22" s="153"/>
      <c r="J22" s="154" t="str">
        <f>G21</f>
        <v>生活相談員</v>
      </c>
      <c r="K22" s="153"/>
      <c r="L22" s="154" t="str">
        <f>M21</f>
        <v>A</v>
      </c>
      <c r="M22" s="1005"/>
      <c r="N22" s="1006"/>
      <c r="O22" s="1017"/>
      <c r="P22" s="1018"/>
      <c r="Q22" s="1018"/>
      <c r="R22" s="1002"/>
      <c r="S22" s="1022"/>
      <c r="T22" s="1023"/>
      <c r="U22" s="1023"/>
      <c r="V22" s="1023"/>
      <c r="W22" s="1024"/>
      <c r="X22" s="155" t="s">
        <v>195</v>
      </c>
      <c r="Y22" s="156"/>
      <c r="Z22" s="157"/>
      <c r="AA22" s="158">
        <f>IF(AA21="","",VLOOKUP(AA21,'【記載例】シフト記号表（勤務時間帯）'!$C$6:$L$47,10,FALSE))</f>
        <v>8</v>
      </c>
      <c r="AB22" s="159">
        <f>IF(AB21="","",VLOOKUP(AB21,'【記載例】シフト記号表（勤務時間帯）'!$C$6:$L$47,10,FALSE))</f>
        <v>8</v>
      </c>
      <c r="AC22" s="159">
        <f>IF(AC21="","",VLOOKUP(AC21,'【記載例】シフト記号表（勤務時間帯）'!$C$6:$L$47,10,FALSE))</f>
        <v>8</v>
      </c>
      <c r="AD22" s="159" t="str">
        <f>IF(AD21="","",VLOOKUP(AD21,'【記載例】シフト記号表（勤務時間帯）'!$C$6:$L$47,10,FALSE))</f>
        <v/>
      </c>
      <c r="AE22" s="159" t="str">
        <f>IF(AE21="","",VLOOKUP(AE21,'【記載例】シフト記号表（勤務時間帯）'!$C$6:$L$47,10,FALSE))</f>
        <v/>
      </c>
      <c r="AF22" s="159">
        <f>IF(AF21="","",VLOOKUP(AF21,'【記載例】シフト記号表（勤務時間帯）'!$C$6:$L$47,10,FALSE))</f>
        <v>8</v>
      </c>
      <c r="AG22" s="160">
        <f>IF(AG21="","",VLOOKUP(AG21,'【記載例】シフト記号表（勤務時間帯）'!$C$6:$L$47,10,FALSE))</f>
        <v>8</v>
      </c>
      <c r="AH22" s="158">
        <f>IF(AH21="","",VLOOKUP(AH21,'【記載例】シフト記号表（勤務時間帯）'!$C$6:$L$47,10,FALSE))</f>
        <v>8</v>
      </c>
      <c r="AI22" s="159">
        <f>IF(AI21="","",VLOOKUP(AI21,'【記載例】シフト記号表（勤務時間帯）'!$C$6:$L$47,10,FALSE))</f>
        <v>8</v>
      </c>
      <c r="AJ22" s="159">
        <f>IF(AJ21="","",VLOOKUP(AJ21,'【記載例】シフト記号表（勤務時間帯）'!$C$6:$L$47,10,FALSE))</f>
        <v>8</v>
      </c>
      <c r="AK22" s="159" t="str">
        <f>IF(AK21="","",VLOOKUP(AK21,'【記載例】シフト記号表（勤務時間帯）'!$C$6:$L$47,10,FALSE))</f>
        <v/>
      </c>
      <c r="AL22" s="159" t="str">
        <f>IF(AL21="","",VLOOKUP(AL21,'【記載例】シフト記号表（勤務時間帯）'!$C$6:$L$47,10,FALSE))</f>
        <v/>
      </c>
      <c r="AM22" s="159">
        <f>IF(AM21="","",VLOOKUP(AM21,'【記載例】シフト記号表（勤務時間帯）'!$C$6:$L$47,10,FALSE))</f>
        <v>8</v>
      </c>
      <c r="AN22" s="160">
        <f>IF(AN21="","",VLOOKUP(AN21,'【記載例】シフト記号表（勤務時間帯）'!$C$6:$L$47,10,FALSE))</f>
        <v>8</v>
      </c>
      <c r="AO22" s="158">
        <f>IF(AO21="","",VLOOKUP(AO21,'【記載例】シフト記号表（勤務時間帯）'!$C$6:$L$47,10,FALSE))</f>
        <v>8</v>
      </c>
      <c r="AP22" s="159">
        <f>IF(AP21="","",VLOOKUP(AP21,'【記載例】シフト記号表（勤務時間帯）'!$C$6:$L$47,10,FALSE))</f>
        <v>8</v>
      </c>
      <c r="AQ22" s="159">
        <f>IF(AQ21="","",VLOOKUP(AQ21,'【記載例】シフト記号表（勤務時間帯）'!$C$6:$L$47,10,FALSE))</f>
        <v>8</v>
      </c>
      <c r="AR22" s="159" t="str">
        <f>IF(AR21="","",VLOOKUP(AR21,'【記載例】シフト記号表（勤務時間帯）'!$C$6:$L$47,10,FALSE))</f>
        <v/>
      </c>
      <c r="AS22" s="159" t="str">
        <f>IF(AS21="","",VLOOKUP(AS21,'【記載例】シフト記号表（勤務時間帯）'!$C$6:$L$47,10,FALSE))</f>
        <v/>
      </c>
      <c r="AT22" s="159">
        <f>IF(AT21="","",VLOOKUP(AT21,'【記載例】シフト記号表（勤務時間帯）'!$C$6:$L$47,10,FALSE))</f>
        <v>8</v>
      </c>
      <c r="AU22" s="160">
        <f>IF(AU21="","",VLOOKUP(AU21,'【記載例】シフト記号表（勤務時間帯）'!$C$6:$L$47,10,FALSE))</f>
        <v>8</v>
      </c>
      <c r="AV22" s="158">
        <f>IF(AV21="","",VLOOKUP(AV21,'【記載例】シフト記号表（勤務時間帯）'!$C$6:$L$47,10,FALSE))</f>
        <v>8</v>
      </c>
      <c r="AW22" s="159">
        <f>IF(AW21="","",VLOOKUP(AW21,'【記載例】シフト記号表（勤務時間帯）'!$C$6:$L$47,10,FALSE))</f>
        <v>8</v>
      </c>
      <c r="AX22" s="159">
        <f>IF(AX21="","",VLOOKUP(AX21,'【記載例】シフト記号表（勤務時間帯）'!$C$6:$L$47,10,FALSE))</f>
        <v>8</v>
      </c>
      <c r="AY22" s="159" t="str">
        <f>IF(AY21="","",VLOOKUP(AY21,'【記載例】シフト記号表（勤務時間帯）'!$C$6:$L$47,10,FALSE))</f>
        <v/>
      </c>
      <c r="AZ22" s="159" t="str">
        <f>IF(AZ21="","",VLOOKUP(AZ21,'【記載例】シフト記号表（勤務時間帯）'!$C$6:$L$47,10,FALSE))</f>
        <v/>
      </c>
      <c r="BA22" s="159">
        <f>IF(BA21="","",VLOOKUP(BA21,'【記載例】シフト記号表（勤務時間帯）'!$C$6:$L$47,10,FALSE))</f>
        <v>8</v>
      </c>
      <c r="BB22" s="160">
        <f>IF(BB21="","",VLOOKUP(BB21,'【記載例】シフト記号表（勤務時間帯）'!$C$6:$L$47,10,FALSE))</f>
        <v>8</v>
      </c>
      <c r="BC22" s="158" t="str">
        <f>IF(BC21="","",VLOOKUP(BC21,'【記載例】シフト記号表（勤務時間帯）'!$C$6:$L$47,10,FALSE))</f>
        <v/>
      </c>
      <c r="BD22" s="159" t="str">
        <f>IF(BD21="","",VLOOKUP(BD21,'【記載例】シフト記号表（勤務時間帯）'!$C$6:$L$47,10,FALSE))</f>
        <v/>
      </c>
      <c r="BE22" s="159" t="str">
        <f>IF(BE21="","",VLOOKUP(BE21,'【記載例】シフト記号表（勤務時間帯）'!$C$6:$L$47,10,FALSE))</f>
        <v/>
      </c>
      <c r="BF22" s="1064">
        <f>IF($BI$3="４週",SUM(AA22:BB22),IF($BI$3="暦月",SUM(AA22:BE22),""))</f>
        <v>160</v>
      </c>
      <c r="BG22" s="1065"/>
      <c r="BH22" s="1066">
        <f>IF($BI$3="４週",BF22/4,IF($BI$3="暦月",(BF22/($BI$8/7)),""))</f>
        <v>40</v>
      </c>
      <c r="BI22" s="1065"/>
      <c r="BJ22" s="1061"/>
      <c r="BK22" s="1062"/>
      <c r="BL22" s="1062"/>
      <c r="BM22" s="1062"/>
      <c r="BN22" s="1063"/>
    </row>
    <row r="23" spans="2:66" ht="20.25" customHeight="1" x14ac:dyDescent="0.15">
      <c r="B23" s="992">
        <f>B21+1</f>
        <v>4</v>
      </c>
      <c r="C23" s="994"/>
      <c r="D23" s="996"/>
      <c r="E23" s="965"/>
      <c r="F23" s="997"/>
      <c r="G23" s="999" t="s">
        <v>202</v>
      </c>
      <c r="H23" s="1000"/>
      <c r="I23" s="153"/>
      <c r="J23" s="154"/>
      <c r="K23" s="153"/>
      <c r="L23" s="154"/>
      <c r="M23" s="1003" t="s">
        <v>203</v>
      </c>
      <c r="N23" s="1004"/>
      <c r="O23" s="1052" t="s">
        <v>204</v>
      </c>
      <c r="P23" s="1053"/>
      <c r="Q23" s="1053"/>
      <c r="R23" s="1000"/>
      <c r="S23" s="1022" t="s">
        <v>205</v>
      </c>
      <c r="T23" s="1023"/>
      <c r="U23" s="1023"/>
      <c r="V23" s="1023"/>
      <c r="W23" s="1024"/>
      <c r="X23" s="163" t="s">
        <v>192</v>
      </c>
      <c r="Y23" s="164"/>
      <c r="Z23" s="165"/>
      <c r="AA23" s="166" t="s">
        <v>206</v>
      </c>
      <c r="AB23" s="167" t="s">
        <v>206</v>
      </c>
      <c r="AC23" s="167" t="s">
        <v>207</v>
      </c>
      <c r="AD23" s="167"/>
      <c r="AE23" s="167"/>
      <c r="AF23" s="167" t="s">
        <v>206</v>
      </c>
      <c r="AG23" s="168" t="s">
        <v>206</v>
      </c>
      <c r="AH23" s="166" t="s">
        <v>206</v>
      </c>
      <c r="AI23" s="167" t="s">
        <v>206</v>
      </c>
      <c r="AJ23" s="167" t="s">
        <v>206</v>
      </c>
      <c r="AK23" s="167"/>
      <c r="AL23" s="167"/>
      <c r="AM23" s="167" t="s">
        <v>206</v>
      </c>
      <c r="AN23" s="168" t="s">
        <v>206</v>
      </c>
      <c r="AO23" s="166" t="s">
        <v>206</v>
      </c>
      <c r="AP23" s="167" t="s">
        <v>206</v>
      </c>
      <c r="AQ23" s="167" t="s">
        <v>206</v>
      </c>
      <c r="AR23" s="167"/>
      <c r="AS23" s="167"/>
      <c r="AT23" s="167" t="s">
        <v>206</v>
      </c>
      <c r="AU23" s="168" t="s">
        <v>206</v>
      </c>
      <c r="AV23" s="166" t="s">
        <v>206</v>
      </c>
      <c r="AW23" s="167" t="s">
        <v>206</v>
      </c>
      <c r="AX23" s="167" t="s">
        <v>206</v>
      </c>
      <c r="AY23" s="167"/>
      <c r="AZ23" s="167"/>
      <c r="BA23" s="167" t="s">
        <v>206</v>
      </c>
      <c r="BB23" s="168" t="s">
        <v>206</v>
      </c>
      <c r="BC23" s="166"/>
      <c r="BD23" s="167"/>
      <c r="BE23" s="169"/>
      <c r="BF23" s="1054"/>
      <c r="BG23" s="1055"/>
      <c r="BH23" s="1056"/>
      <c r="BI23" s="1057"/>
      <c r="BJ23" s="1058" t="s">
        <v>208</v>
      </c>
      <c r="BK23" s="1059"/>
      <c r="BL23" s="1059"/>
      <c r="BM23" s="1059"/>
      <c r="BN23" s="1060"/>
    </row>
    <row r="24" spans="2:66" ht="20.25" customHeight="1" x14ac:dyDescent="0.15">
      <c r="B24" s="993"/>
      <c r="C24" s="995"/>
      <c r="D24" s="998"/>
      <c r="E24" s="965"/>
      <c r="F24" s="997"/>
      <c r="G24" s="1001"/>
      <c r="H24" s="1002"/>
      <c r="I24" s="153"/>
      <c r="J24" s="154" t="str">
        <f>G23</f>
        <v>機能訓練指導員</v>
      </c>
      <c r="K24" s="153"/>
      <c r="L24" s="154" t="str">
        <f>M23</f>
        <v>B</v>
      </c>
      <c r="M24" s="1005"/>
      <c r="N24" s="1006"/>
      <c r="O24" s="1017"/>
      <c r="P24" s="1018"/>
      <c r="Q24" s="1018"/>
      <c r="R24" s="1002"/>
      <c r="S24" s="1022"/>
      <c r="T24" s="1023"/>
      <c r="U24" s="1023"/>
      <c r="V24" s="1023"/>
      <c r="W24" s="1024"/>
      <c r="X24" s="155" t="s">
        <v>195</v>
      </c>
      <c r="Y24" s="156"/>
      <c r="Z24" s="157"/>
      <c r="AA24" s="158">
        <f>IF(AA23="","",VLOOKUP(AA23,'【記載例】シフト記号表（勤務時間帯）'!$C$6:$L$47,10,FALSE))</f>
        <v>4.0000000000000009</v>
      </c>
      <c r="AB24" s="159">
        <f>IF(AB23="","",VLOOKUP(AB23,'【記載例】シフト記号表（勤務時間帯）'!$C$6:$L$47,10,FALSE))</f>
        <v>4.0000000000000009</v>
      </c>
      <c r="AC24" s="159">
        <f>IF(AC23="","",VLOOKUP(AC23,'【記載例】シフト記号表（勤務時間帯）'!$C$6:$L$47,10,FALSE))</f>
        <v>4.0000000000000009</v>
      </c>
      <c r="AD24" s="159" t="str">
        <f>IF(AD23="","",VLOOKUP(AD23,'【記載例】シフト記号表（勤務時間帯）'!$C$6:$L$47,10,FALSE))</f>
        <v/>
      </c>
      <c r="AE24" s="159" t="str">
        <f>IF(AE23="","",VLOOKUP(AE23,'【記載例】シフト記号表（勤務時間帯）'!$C$6:$L$47,10,FALSE))</f>
        <v/>
      </c>
      <c r="AF24" s="159">
        <f>IF(AF23="","",VLOOKUP(AF23,'【記載例】シフト記号表（勤務時間帯）'!$C$6:$L$47,10,FALSE))</f>
        <v>4.0000000000000009</v>
      </c>
      <c r="AG24" s="160">
        <f>IF(AG23="","",VLOOKUP(AG23,'【記載例】シフト記号表（勤務時間帯）'!$C$6:$L$47,10,FALSE))</f>
        <v>4.0000000000000009</v>
      </c>
      <c r="AH24" s="158">
        <f>IF(AH23="","",VLOOKUP(AH23,'【記載例】シフト記号表（勤務時間帯）'!$C$6:$L$47,10,FALSE))</f>
        <v>4.0000000000000009</v>
      </c>
      <c r="AI24" s="159">
        <f>IF(AI23="","",VLOOKUP(AI23,'【記載例】シフト記号表（勤務時間帯）'!$C$6:$L$47,10,FALSE))</f>
        <v>4.0000000000000009</v>
      </c>
      <c r="AJ24" s="159">
        <f>IF(AJ23="","",VLOOKUP(AJ23,'【記載例】シフト記号表（勤務時間帯）'!$C$6:$L$47,10,FALSE))</f>
        <v>4.0000000000000009</v>
      </c>
      <c r="AK24" s="159" t="str">
        <f>IF(AK23="","",VLOOKUP(AK23,'【記載例】シフト記号表（勤務時間帯）'!$C$6:$L$47,10,FALSE))</f>
        <v/>
      </c>
      <c r="AL24" s="159" t="str">
        <f>IF(AL23="","",VLOOKUP(AL23,'【記載例】シフト記号表（勤務時間帯）'!$C$6:$L$47,10,FALSE))</f>
        <v/>
      </c>
      <c r="AM24" s="159">
        <f>IF(AM23="","",VLOOKUP(AM23,'【記載例】シフト記号表（勤務時間帯）'!$C$6:$L$47,10,FALSE))</f>
        <v>4.0000000000000009</v>
      </c>
      <c r="AN24" s="160">
        <f>IF(AN23="","",VLOOKUP(AN23,'【記載例】シフト記号表（勤務時間帯）'!$C$6:$L$47,10,FALSE))</f>
        <v>4.0000000000000009</v>
      </c>
      <c r="AO24" s="158">
        <f>IF(AO23="","",VLOOKUP(AO23,'【記載例】シフト記号表（勤務時間帯）'!$C$6:$L$47,10,FALSE))</f>
        <v>4.0000000000000009</v>
      </c>
      <c r="AP24" s="159">
        <f>IF(AP23="","",VLOOKUP(AP23,'【記載例】シフト記号表（勤務時間帯）'!$C$6:$L$47,10,FALSE))</f>
        <v>4.0000000000000009</v>
      </c>
      <c r="AQ24" s="159">
        <f>IF(AQ23="","",VLOOKUP(AQ23,'【記載例】シフト記号表（勤務時間帯）'!$C$6:$L$47,10,FALSE))</f>
        <v>4.0000000000000009</v>
      </c>
      <c r="AR24" s="159" t="str">
        <f>IF(AR23="","",VLOOKUP(AR23,'【記載例】シフト記号表（勤務時間帯）'!$C$6:$L$47,10,FALSE))</f>
        <v/>
      </c>
      <c r="AS24" s="159" t="str">
        <f>IF(AS23="","",VLOOKUP(AS23,'【記載例】シフト記号表（勤務時間帯）'!$C$6:$L$47,10,FALSE))</f>
        <v/>
      </c>
      <c r="AT24" s="159">
        <f>IF(AT23="","",VLOOKUP(AT23,'【記載例】シフト記号表（勤務時間帯）'!$C$6:$L$47,10,FALSE))</f>
        <v>4.0000000000000009</v>
      </c>
      <c r="AU24" s="160">
        <f>IF(AU23="","",VLOOKUP(AU23,'【記載例】シフト記号表（勤務時間帯）'!$C$6:$L$47,10,FALSE))</f>
        <v>4.0000000000000009</v>
      </c>
      <c r="AV24" s="158">
        <f>IF(AV23="","",VLOOKUP(AV23,'【記載例】シフト記号表（勤務時間帯）'!$C$6:$L$47,10,FALSE))</f>
        <v>4.0000000000000009</v>
      </c>
      <c r="AW24" s="159">
        <f>IF(AW23="","",VLOOKUP(AW23,'【記載例】シフト記号表（勤務時間帯）'!$C$6:$L$47,10,FALSE))</f>
        <v>4.0000000000000009</v>
      </c>
      <c r="AX24" s="159">
        <f>IF(AX23="","",VLOOKUP(AX23,'【記載例】シフト記号表（勤務時間帯）'!$C$6:$L$47,10,FALSE))</f>
        <v>4.0000000000000009</v>
      </c>
      <c r="AY24" s="159" t="str">
        <f>IF(AY23="","",VLOOKUP(AY23,'【記載例】シフト記号表（勤務時間帯）'!$C$6:$L$47,10,FALSE))</f>
        <v/>
      </c>
      <c r="AZ24" s="159" t="str">
        <f>IF(AZ23="","",VLOOKUP(AZ23,'【記載例】シフト記号表（勤務時間帯）'!$C$6:$L$47,10,FALSE))</f>
        <v/>
      </c>
      <c r="BA24" s="159">
        <f>IF(BA23="","",VLOOKUP(BA23,'【記載例】シフト記号表（勤務時間帯）'!$C$6:$L$47,10,FALSE))</f>
        <v>4.0000000000000009</v>
      </c>
      <c r="BB24" s="160">
        <f>IF(BB23="","",VLOOKUP(BB23,'【記載例】シフト記号表（勤務時間帯）'!$C$6:$L$47,10,FALSE))</f>
        <v>4.0000000000000009</v>
      </c>
      <c r="BC24" s="158" t="str">
        <f>IF(BC23="","",VLOOKUP(BC23,'【記載例】シフト記号表（勤務時間帯）'!$C$6:$L$47,10,FALSE))</f>
        <v/>
      </c>
      <c r="BD24" s="159" t="str">
        <f>IF(BD23="","",VLOOKUP(BD23,'【記載例】シフト記号表（勤務時間帯）'!$C$6:$L$47,10,FALSE))</f>
        <v/>
      </c>
      <c r="BE24" s="159" t="str">
        <f>IF(BE23="","",VLOOKUP(BE23,'【記載例】シフト記号表（勤務時間帯）'!$C$6:$L$47,10,FALSE))</f>
        <v/>
      </c>
      <c r="BF24" s="1064">
        <f>IF($BI$3="４週",SUM(AA24:BB24),IF($BI$3="暦月",SUM(AA24:BE24),""))</f>
        <v>80.000000000000014</v>
      </c>
      <c r="BG24" s="1065"/>
      <c r="BH24" s="1066">
        <f>IF($BI$3="４週",BF24/4,IF($BI$3="暦月",(BF24/($BI$8/7)),""))</f>
        <v>20.000000000000004</v>
      </c>
      <c r="BI24" s="1065"/>
      <c r="BJ24" s="1061"/>
      <c r="BK24" s="1062"/>
      <c r="BL24" s="1062"/>
      <c r="BM24" s="1062"/>
      <c r="BN24" s="1063"/>
    </row>
    <row r="25" spans="2:66" ht="20.25" customHeight="1" x14ac:dyDescent="0.15">
      <c r="B25" s="992">
        <f>B23+1</f>
        <v>5</v>
      </c>
      <c r="C25" s="994"/>
      <c r="D25" s="996"/>
      <c r="E25" s="965"/>
      <c r="F25" s="997"/>
      <c r="G25" s="999" t="s">
        <v>209</v>
      </c>
      <c r="H25" s="1000"/>
      <c r="I25" s="153"/>
      <c r="J25" s="154"/>
      <c r="K25" s="153"/>
      <c r="L25" s="154"/>
      <c r="M25" s="1003" t="s">
        <v>197</v>
      </c>
      <c r="N25" s="1004"/>
      <c r="O25" s="1052" t="s">
        <v>210</v>
      </c>
      <c r="P25" s="1053"/>
      <c r="Q25" s="1053"/>
      <c r="R25" s="1000"/>
      <c r="S25" s="1022" t="s">
        <v>211</v>
      </c>
      <c r="T25" s="1023"/>
      <c r="U25" s="1023"/>
      <c r="V25" s="1023"/>
      <c r="W25" s="1024"/>
      <c r="X25" s="163" t="s">
        <v>192</v>
      </c>
      <c r="Y25" s="164"/>
      <c r="Z25" s="165"/>
      <c r="AA25" s="166" t="s">
        <v>199</v>
      </c>
      <c r="AB25" s="167" t="s">
        <v>199</v>
      </c>
      <c r="AC25" s="167" t="s">
        <v>199</v>
      </c>
      <c r="AD25" s="167"/>
      <c r="AE25" s="167"/>
      <c r="AF25" s="167" t="s">
        <v>199</v>
      </c>
      <c r="AG25" s="168" t="s">
        <v>199</v>
      </c>
      <c r="AH25" s="166" t="s">
        <v>199</v>
      </c>
      <c r="AI25" s="167" t="s">
        <v>199</v>
      </c>
      <c r="AJ25" s="167" t="s">
        <v>199</v>
      </c>
      <c r="AK25" s="167"/>
      <c r="AL25" s="167"/>
      <c r="AM25" s="167" t="s">
        <v>199</v>
      </c>
      <c r="AN25" s="168" t="s">
        <v>199</v>
      </c>
      <c r="AO25" s="166" t="s">
        <v>199</v>
      </c>
      <c r="AP25" s="167" t="s">
        <v>199</v>
      </c>
      <c r="AQ25" s="167" t="s">
        <v>199</v>
      </c>
      <c r="AR25" s="167"/>
      <c r="AS25" s="167"/>
      <c r="AT25" s="167" t="s">
        <v>199</v>
      </c>
      <c r="AU25" s="168" t="s">
        <v>199</v>
      </c>
      <c r="AV25" s="166" t="s">
        <v>199</v>
      </c>
      <c r="AW25" s="167" t="s">
        <v>199</v>
      </c>
      <c r="AX25" s="167" t="s">
        <v>199</v>
      </c>
      <c r="AY25" s="167"/>
      <c r="AZ25" s="167"/>
      <c r="BA25" s="167" t="s">
        <v>199</v>
      </c>
      <c r="BB25" s="168" t="s">
        <v>199</v>
      </c>
      <c r="BC25" s="166"/>
      <c r="BD25" s="167"/>
      <c r="BE25" s="169"/>
      <c r="BF25" s="1054"/>
      <c r="BG25" s="1055"/>
      <c r="BH25" s="1056"/>
      <c r="BI25" s="1057"/>
      <c r="BJ25" s="1058"/>
      <c r="BK25" s="1059"/>
      <c r="BL25" s="1059"/>
      <c r="BM25" s="1059"/>
      <c r="BN25" s="1060"/>
    </row>
    <row r="26" spans="2:66" ht="20.25" customHeight="1" x14ac:dyDescent="0.15">
      <c r="B26" s="993"/>
      <c r="C26" s="995"/>
      <c r="D26" s="998"/>
      <c r="E26" s="965"/>
      <c r="F26" s="997"/>
      <c r="G26" s="1001"/>
      <c r="H26" s="1002"/>
      <c r="I26" s="153"/>
      <c r="J26" s="154" t="str">
        <f>G25</f>
        <v>栄養士</v>
      </c>
      <c r="K26" s="153"/>
      <c r="L26" s="154" t="str">
        <f>M25</f>
        <v>C</v>
      </c>
      <c r="M26" s="1005"/>
      <c r="N26" s="1006"/>
      <c r="O26" s="1017"/>
      <c r="P26" s="1018"/>
      <c r="Q26" s="1018"/>
      <c r="R26" s="1002"/>
      <c r="S26" s="1022"/>
      <c r="T26" s="1023"/>
      <c r="U26" s="1023"/>
      <c r="V26" s="1023"/>
      <c r="W26" s="1024"/>
      <c r="X26" s="170" t="s">
        <v>195</v>
      </c>
      <c r="Y26" s="171"/>
      <c r="Z26" s="172"/>
      <c r="AA26" s="158">
        <f>IF(AA25="","",VLOOKUP(AA25,'【記載例】シフト記号表（勤務時間帯）'!$C$6:$L$47,10,FALSE))</f>
        <v>3.9999999999999991</v>
      </c>
      <c r="AB26" s="159">
        <f>IF(AB25="","",VLOOKUP(AB25,'【記載例】シフト記号表（勤務時間帯）'!$C$6:$L$47,10,FALSE))</f>
        <v>3.9999999999999991</v>
      </c>
      <c r="AC26" s="159">
        <f>IF(AC25="","",VLOOKUP(AC25,'【記載例】シフト記号表（勤務時間帯）'!$C$6:$L$47,10,FALSE))</f>
        <v>3.9999999999999991</v>
      </c>
      <c r="AD26" s="159" t="str">
        <f>IF(AD25="","",VLOOKUP(AD25,'【記載例】シフト記号表（勤務時間帯）'!$C$6:$L$47,10,FALSE))</f>
        <v/>
      </c>
      <c r="AE26" s="159" t="str">
        <f>IF(AE25="","",VLOOKUP(AE25,'【記載例】シフト記号表（勤務時間帯）'!$C$6:$L$47,10,FALSE))</f>
        <v/>
      </c>
      <c r="AF26" s="159">
        <f>IF(AF25="","",VLOOKUP(AF25,'【記載例】シフト記号表（勤務時間帯）'!$C$6:$L$47,10,FALSE))</f>
        <v>3.9999999999999991</v>
      </c>
      <c r="AG26" s="160">
        <f>IF(AG25="","",VLOOKUP(AG25,'【記載例】シフト記号表（勤務時間帯）'!$C$6:$L$47,10,FALSE))</f>
        <v>3.9999999999999991</v>
      </c>
      <c r="AH26" s="158">
        <f>IF(AH25="","",VLOOKUP(AH25,'【記載例】シフト記号表（勤務時間帯）'!$C$6:$L$47,10,FALSE))</f>
        <v>3.9999999999999991</v>
      </c>
      <c r="AI26" s="159">
        <f>IF(AI25="","",VLOOKUP(AI25,'【記載例】シフト記号表（勤務時間帯）'!$C$6:$L$47,10,FALSE))</f>
        <v>3.9999999999999991</v>
      </c>
      <c r="AJ26" s="159">
        <f>IF(AJ25="","",VLOOKUP(AJ25,'【記載例】シフト記号表（勤務時間帯）'!$C$6:$L$47,10,FALSE))</f>
        <v>3.9999999999999991</v>
      </c>
      <c r="AK26" s="159" t="str">
        <f>IF(AK25="","",VLOOKUP(AK25,'【記載例】シフト記号表（勤務時間帯）'!$C$6:$L$47,10,FALSE))</f>
        <v/>
      </c>
      <c r="AL26" s="159" t="str">
        <f>IF(AL25="","",VLOOKUP(AL25,'【記載例】シフト記号表（勤務時間帯）'!$C$6:$L$47,10,FALSE))</f>
        <v/>
      </c>
      <c r="AM26" s="159">
        <f>IF(AM25="","",VLOOKUP(AM25,'【記載例】シフト記号表（勤務時間帯）'!$C$6:$L$47,10,FALSE))</f>
        <v>3.9999999999999991</v>
      </c>
      <c r="AN26" s="160">
        <f>IF(AN25="","",VLOOKUP(AN25,'【記載例】シフト記号表（勤務時間帯）'!$C$6:$L$47,10,FALSE))</f>
        <v>3.9999999999999991</v>
      </c>
      <c r="AO26" s="158">
        <f>IF(AO25="","",VLOOKUP(AO25,'【記載例】シフト記号表（勤務時間帯）'!$C$6:$L$47,10,FALSE))</f>
        <v>3.9999999999999991</v>
      </c>
      <c r="AP26" s="159">
        <f>IF(AP25="","",VLOOKUP(AP25,'【記載例】シフト記号表（勤務時間帯）'!$C$6:$L$47,10,FALSE))</f>
        <v>3.9999999999999991</v>
      </c>
      <c r="AQ26" s="159">
        <f>IF(AQ25="","",VLOOKUP(AQ25,'【記載例】シフト記号表（勤務時間帯）'!$C$6:$L$47,10,FALSE))</f>
        <v>3.9999999999999991</v>
      </c>
      <c r="AR26" s="159" t="str">
        <f>IF(AR25="","",VLOOKUP(AR25,'【記載例】シフト記号表（勤務時間帯）'!$C$6:$L$47,10,FALSE))</f>
        <v/>
      </c>
      <c r="AS26" s="159" t="str">
        <f>IF(AS25="","",VLOOKUP(AS25,'【記載例】シフト記号表（勤務時間帯）'!$C$6:$L$47,10,FALSE))</f>
        <v/>
      </c>
      <c r="AT26" s="159">
        <f>IF(AT25="","",VLOOKUP(AT25,'【記載例】シフト記号表（勤務時間帯）'!$C$6:$L$47,10,FALSE))</f>
        <v>3.9999999999999991</v>
      </c>
      <c r="AU26" s="160">
        <f>IF(AU25="","",VLOOKUP(AU25,'【記載例】シフト記号表（勤務時間帯）'!$C$6:$L$47,10,FALSE))</f>
        <v>3.9999999999999991</v>
      </c>
      <c r="AV26" s="158">
        <f>IF(AV25="","",VLOOKUP(AV25,'【記載例】シフト記号表（勤務時間帯）'!$C$6:$L$47,10,FALSE))</f>
        <v>3.9999999999999991</v>
      </c>
      <c r="AW26" s="159">
        <f>IF(AW25="","",VLOOKUP(AW25,'【記載例】シフト記号表（勤務時間帯）'!$C$6:$L$47,10,FALSE))</f>
        <v>3.9999999999999991</v>
      </c>
      <c r="AX26" s="159">
        <f>IF(AX25="","",VLOOKUP(AX25,'【記載例】シフト記号表（勤務時間帯）'!$C$6:$L$47,10,FALSE))</f>
        <v>3.9999999999999991</v>
      </c>
      <c r="AY26" s="159" t="str">
        <f>IF(AY25="","",VLOOKUP(AY25,'【記載例】シフト記号表（勤務時間帯）'!$C$6:$L$47,10,FALSE))</f>
        <v/>
      </c>
      <c r="AZ26" s="159" t="str">
        <f>IF(AZ25="","",VLOOKUP(AZ25,'【記載例】シフト記号表（勤務時間帯）'!$C$6:$L$47,10,FALSE))</f>
        <v/>
      </c>
      <c r="BA26" s="159">
        <f>IF(BA25="","",VLOOKUP(BA25,'【記載例】シフト記号表（勤務時間帯）'!$C$6:$L$47,10,FALSE))</f>
        <v>3.9999999999999991</v>
      </c>
      <c r="BB26" s="160">
        <f>IF(BB25="","",VLOOKUP(BB25,'【記載例】シフト記号表（勤務時間帯）'!$C$6:$L$47,10,FALSE))</f>
        <v>3.9999999999999991</v>
      </c>
      <c r="BC26" s="158" t="str">
        <f>IF(BC25="","",VLOOKUP(BC25,'【記載例】シフト記号表（勤務時間帯）'!$C$6:$L$47,10,FALSE))</f>
        <v/>
      </c>
      <c r="BD26" s="159" t="str">
        <f>IF(BD25="","",VLOOKUP(BD25,'【記載例】シフト記号表（勤務時間帯）'!$C$6:$L$47,10,FALSE))</f>
        <v/>
      </c>
      <c r="BE26" s="159" t="str">
        <f>IF(BE25="","",VLOOKUP(BE25,'【記載例】シフト記号表（勤務時間帯）'!$C$6:$L$47,10,FALSE))</f>
        <v/>
      </c>
      <c r="BF26" s="1064">
        <f>IF($BI$3="４週",SUM(AA26:BB26),IF($BI$3="暦月",SUM(AA26:BE26),""))</f>
        <v>79.999999999999986</v>
      </c>
      <c r="BG26" s="1065"/>
      <c r="BH26" s="1066">
        <f>IF($BI$3="４週",BF26/4,IF($BI$3="暦月",(BF26/($BI$8/7)),""))</f>
        <v>19.999999999999996</v>
      </c>
      <c r="BI26" s="1065"/>
      <c r="BJ26" s="1061"/>
      <c r="BK26" s="1062"/>
      <c r="BL26" s="1062"/>
      <c r="BM26" s="1062"/>
      <c r="BN26" s="1063"/>
    </row>
    <row r="27" spans="2:66" ht="20.25" customHeight="1" x14ac:dyDescent="0.15">
      <c r="B27" s="992">
        <f>B25+1</f>
        <v>6</v>
      </c>
      <c r="C27" s="994"/>
      <c r="D27" s="996"/>
      <c r="E27" s="965"/>
      <c r="F27" s="997"/>
      <c r="G27" s="999" t="s">
        <v>212</v>
      </c>
      <c r="H27" s="1000"/>
      <c r="I27" s="153"/>
      <c r="J27" s="154"/>
      <c r="K27" s="153"/>
      <c r="L27" s="154"/>
      <c r="M27" s="1003" t="s">
        <v>189</v>
      </c>
      <c r="N27" s="1004"/>
      <c r="O27" s="1052" t="s">
        <v>212</v>
      </c>
      <c r="P27" s="1053"/>
      <c r="Q27" s="1053"/>
      <c r="R27" s="1000"/>
      <c r="S27" s="1022" t="s">
        <v>213</v>
      </c>
      <c r="T27" s="1023"/>
      <c r="U27" s="1023"/>
      <c r="V27" s="1023"/>
      <c r="W27" s="1024"/>
      <c r="X27" s="173" t="s">
        <v>192</v>
      </c>
      <c r="Z27" s="174"/>
      <c r="AA27" s="166" t="s">
        <v>193</v>
      </c>
      <c r="AB27" s="167" t="s">
        <v>193</v>
      </c>
      <c r="AC27" s="167" t="s">
        <v>214</v>
      </c>
      <c r="AD27" s="167" t="s">
        <v>214</v>
      </c>
      <c r="AE27" s="167"/>
      <c r="AF27" s="167" t="s">
        <v>215</v>
      </c>
      <c r="AG27" s="168"/>
      <c r="AH27" s="166"/>
      <c r="AI27" s="167" t="s">
        <v>193</v>
      </c>
      <c r="AJ27" s="167" t="s">
        <v>193</v>
      </c>
      <c r="AK27" s="167" t="s">
        <v>214</v>
      </c>
      <c r="AL27" s="167" t="s">
        <v>214</v>
      </c>
      <c r="AM27" s="167"/>
      <c r="AN27" s="168" t="s">
        <v>215</v>
      </c>
      <c r="AO27" s="166" t="s">
        <v>215</v>
      </c>
      <c r="AP27" s="167"/>
      <c r="AQ27" s="167" t="s">
        <v>193</v>
      </c>
      <c r="AR27" s="167" t="s">
        <v>193</v>
      </c>
      <c r="AS27" s="167" t="s">
        <v>214</v>
      </c>
      <c r="AT27" s="167" t="s">
        <v>214</v>
      </c>
      <c r="AU27" s="168"/>
      <c r="AV27" s="166" t="s">
        <v>215</v>
      </c>
      <c r="AW27" s="167"/>
      <c r="AX27" s="167"/>
      <c r="AY27" s="167" t="s">
        <v>193</v>
      </c>
      <c r="AZ27" s="167" t="s">
        <v>193</v>
      </c>
      <c r="BA27" s="167" t="s">
        <v>214</v>
      </c>
      <c r="BB27" s="168" t="s">
        <v>214</v>
      </c>
      <c r="BC27" s="166"/>
      <c r="BD27" s="167"/>
      <c r="BE27" s="169"/>
      <c r="BF27" s="1054"/>
      <c r="BG27" s="1055"/>
      <c r="BH27" s="1056"/>
      <c r="BI27" s="1057"/>
      <c r="BJ27" s="1058"/>
      <c r="BK27" s="1059"/>
      <c r="BL27" s="1059"/>
      <c r="BM27" s="1059"/>
      <c r="BN27" s="1060"/>
    </row>
    <row r="28" spans="2:66" ht="20.25" customHeight="1" x14ac:dyDescent="0.15">
      <c r="B28" s="993"/>
      <c r="C28" s="995"/>
      <c r="D28" s="998"/>
      <c r="E28" s="965"/>
      <c r="F28" s="997"/>
      <c r="G28" s="1001"/>
      <c r="H28" s="1002"/>
      <c r="I28" s="153"/>
      <c r="J28" s="154" t="str">
        <f>G27</f>
        <v>介護支援専門員</v>
      </c>
      <c r="K28" s="153"/>
      <c r="L28" s="154" t="str">
        <f>M27</f>
        <v>A</v>
      </c>
      <c r="M28" s="1005"/>
      <c r="N28" s="1006"/>
      <c r="O28" s="1017"/>
      <c r="P28" s="1018"/>
      <c r="Q28" s="1018"/>
      <c r="R28" s="1002"/>
      <c r="S28" s="1022"/>
      <c r="T28" s="1023"/>
      <c r="U28" s="1023"/>
      <c r="V28" s="1023"/>
      <c r="W28" s="1024"/>
      <c r="X28" s="155" t="s">
        <v>195</v>
      </c>
      <c r="Y28" s="156"/>
      <c r="Z28" s="157"/>
      <c r="AA28" s="158">
        <f>IF(AA27="","",VLOOKUP(AA27,'【記載例】シフト記号表（勤務時間帯）'!$C$6:$L$47,10,FALSE))</f>
        <v>8</v>
      </c>
      <c r="AB28" s="159">
        <f>IF(AB27="","",VLOOKUP(AB27,'【記載例】シフト記号表（勤務時間帯）'!$C$6:$L$47,10,FALSE))</f>
        <v>8</v>
      </c>
      <c r="AC28" s="159">
        <f>IF(AC27="","",VLOOKUP(AC27,'【記載例】シフト記号表（勤務時間帯）'!$C$6:$L$47,10,FALSE))</f>
        <v>7.9999999999999982</v>
      </c>
      <c r="AD28" s="159">
        <f>IF(AD27="","",VLOOKUP(AD27,'【記載例】シフト記号表（勤務時間帯）'!$C$6:$L$47,10,FALSE))</f>
        <v>7.9999999999999982</v>
      </c>
      <c r="AE28" s="159" t="str">
        <f>IF(AE27="","",VLOOKUP(AE27,'【記載例】シフト記号表（勤務時間帯）'!$C$6:$L$47,10,FALSE))</f>
        <v/>
      </c>
      <c r="AF28" s="159">
        <f>IF(AF27="","",VLOOKUP(AF27,'【記載例】シフト記号表（勤務時間帯）'!$C$6:$L$47,10,FALSE))</f>
        <v>8</v>
      </c>
      <c r="AG28" s="160" t="str">
        <f>IF(AG27="","",VLOOKUP(AG27,'【記載例】シフト記号表（勤務時間帯）'!$C$6:$L$47,10,FALSE))</f>
        <v/>
      </c>
      <c r="AH28" s="158" t="str">
        <f>IF(AH27="","",VLOOKUP(AH27,'【記載例】シフト記号表（勤務時間帯）'!$C$6:$L$47,10,FALSE))</f>
        <v/>
      </c>
      <c r="AI28" s="159">
        <f>IF(AI27="","",VLOOKUP(AI27,'【記載例】シフト記号表（勤務時間帯）'!$C$6:$L$47,10,FALSE))</f>
        <v>8</v>
      </c>
      <c r="AJ28" s="159">
        <f>IF(AJ27="","",VLOOKUP(AJ27,'【記載例】シフト記号表（勤務時間帯）'!$C$6:$L$47,10,FALSE))</f>
        <v>8</v>
      </c>
      <c r="AK28" s="159">
        <f>IF(AK27="","",VLOOKUP(AK27,'【記載例】シフト記号表（勤務時間帯）'!$C$6:$L$47,10,FALSE))</f>
        <v>7.9999999999999982</v>
      </c>
      <c r="AL28" s="159">
        <f>IF(AL27="","",VLOOKUP(AL27,'【記載例】シフト記号表（勤務時間帯）'!$C$6:$L$47,10,FALSE))</f>
        <v>7.9999999999999982</v>
      </c>
      <c r="AM28" s="159" t="str">
        <f>IF(AM27="","",VLOOKUP(AM27,'【記載例】シフト記号表（勤務時間帯）'!$C$6:$L$47,10,FALSE))</f>
        <v/>
      </c>
      <c r="AN28" s="160">
        <f>IF(AN27="","",VLOOKUP(AN27,'【記載例】シフト記号表（勤務時間帯）'!$C$6:$L$47,10,FALSE))</f>
        <v>8</v>
      </c>
      <c r="AO28" s="158">
        <f>IF(AO27="","",VLOOKUP(AO27,'【記載例】シフト記号表（勤務時間帯）'!$C$6:$L$47,10,FALSE))</f>
        <v>8</v>
      </c>
      <c r="AP28" s="159" t="str">
        <f>IF(AP27="","",VLOOKUP(AP27,'【記載例】シフト記号表（勤務時間帯）'!$C$6:$L$47,10,FALSE))</f>
        <v/>
      </c>
      <c r="AQ28" s="159">
        <f>IF(AQ27="","",VLOOKUP(AQ27,'【記載例】シフト記号表（勤務時間帯）'!$C$6:$L$47,10,FALSE))</f>
        <v>8</v>
      </c>
      <c r="AR28" s="159">
        <f>IF(AR27="","",VLOOKUP(AR27,'【記載例】シフト記号表（勤務時間帯）'!$C$6:$L$47,10,FALSE))</f>
        <v>8</v>
      </c>
      <c r="AS28" s="159">
        <f>IF(AS27="","",VLOOKUP(AS27,'【記載例】シフト記号表（勤務時間帯）'!$C$6:$L$47,10,FALSE))</f>
        <v>7.9999999999999982</v>
      </c>
      <c r="AT28" s="159">
        <f>IF(AT27="","",VLOOKUP(AT27,'【記載例】シフト記号表（勤務時間帯）'!$C$6:$L$47,10,FALSE))</f>
        <v>7.9999999999999982</v>
      </c>
      <c r="AU28" s="160" t="str">
        <f>IF(AU27="","",VLOOKUP(AU27,'【記載例】シフト記号表（勤務時間帯）'!$C$6:$L$47,10,FALSE))</f>
        <v/>
      </c>
      <c r="AV28" s="158">
        <f>IF(AV27="","",VLOOKUP(AV27,'【記載例】シフト記号表（勤務時間帯）'!$C$6:$L$47,10,FALSE))</f>
        <v>8</v>
      </c>
      <c r="AW28" s="159" t="str">
        <f>IF(AW27="","",VLOOKUP(AW27,'【記載例】シフト記号表（勤務時間帯）'!$C$6:$L$47,10,FALSE))</f>
        <v/>
      </c>
      <c r="AX28" s="159" t="str">
        <f>IF(AX27="","",VLOOKUP(AX27,'【記載例】シフト記号表（勤務時間帯）'!$C$6:$L$47,10,FALSE))</f>
        <v/>
      </c>
      <c r="AY28" s="159">
        <f>IF(AY27="","",VLOOKUP(AY27,'【記載例】シフト記号表（勤務時間帯）'!$C$6:$L$47,10,FALSE))</f>
        <v>8</v>
      </c>
      <c r="AZ28" s="159">
        <f>IF(AZ27="","",VLOOKUP(AZ27,'【記載例】シフト記号表（勤務時間帯）'!$C$6:$L$47,10,FALSE))</f>
        <v>8</v>
      </c>
      <c r="BA28" s="159">
        <f>IF(BA27="","",VLOOKUP(BA27,'【記載例】シフト記号表（勤務時間帯）'!$C$6:$L$47,10,FALSE))</f>
        <v>7.9999999999999982</v>
      </c>
      <c r="BB28" s="160">
        <f>IF(BB27="","",VLOOKUP(BB27,'【記載例】シフト記号表（勤務時間帯）'!$C$6:$L$47,10,FALSE))</f>
        <v>7.9999999999999982</v>
      </c>
      <c r="BC28" s="158" t="str">
        <f>IF(BC27="","",VLOOKUP(BC27,'【記載例】シフト記号表（勤務時間帯）'!$C$6:$L$47,10,FALSE))</f>
        <v/>
      </c>
      <c r="BD28" s="159" t="str">
        <f>IF(BD27="","",VLOOKUP(BD27,'【記載例】シフト記号表（勤務時間帯）'!$C$6:$L$47,10,FALSE))</f>
        <v/>
      </c>
      <c r="BE28" s="159" t="str">
        <f>IF(BE27="","",VLOOKUP(BE27,'【記載例】シフト記号表（勤務時間帯）'!$C$6:$L$47,10,FALSE))</f>
        <v/>
      </c>
      <c r="BF28" s="1064">
        <f>IF($BI$3="４週",SUM(AA28:BB28),IF($BI$3="暦月",SUM(AA28:BE28),""))</f>
        <v>160</v>
      </c>
      <c r="BG28" s="1065"/>
      <c r="BH28" s="1066">
        <f>IF($BI$3="４週",BF28/4,IF($BI$3="暦月",(BF28/($BI$8/7)),""))</f>
        <v>40</v>
      </c>
      <c r="BI28" s="1065"/>
      <c r="BJ28" s="1061"/>
      <c r="BK28" s="1062"/>
      <c r="BL28" s="1062"/>
      <c r="BM28" s="1062"/>
      <c r="BN28" s="1063"/>
    </row>
    <row r="29" spans="2:66" ht="20.25" customHeight="1" x14ac:dyDescent="0.15">
      <c r="B29" s="992">
        <f>B27+1</f>
        <v>7</v>
      </c>
      <c r="C29" s="994"/>
      <c r="D29" s="996"/>
      <c r="E29" s="965"/>
      <c r="F29" s="997"/>
      <c r="G29" s="999" t="s">
        <v>216</v>
      </c>
      <c r="H29" s="1000"/>
      <c r="I29" s="153"/>
      <c r="J29" s="154"/>
      <c r="K29" s="153"/>
      <c r="L29" s="154"/>
      <c r="M29" s="1003" t="s">
        <v>203</v>
      </c>
      <c r="N29" s="1004"/>
      <c r="O29" s="1052" t="s">
        <v>217</v>
      </c>
      <c r="P29" s="1053"/>
      <c r="Q29" s="1053"/>
      <c r="R29" s="1000"/>
      <c r="S29" s="1022" t="s">
        <v>205</v>
      </c>
      <c r="T29" s="1023"/>
      <c r="U29" s="1023"/>
      <c r="V29" s="1023"/>
      <c r="W29" s="1024"/>
      <c r="X29" s="163" t="s">
        <v>192</v>
      </c>
      <c r="Y29" s="164"/>
      <c r="Z29" s="165"/>
      <c r="AA29" s="166" t="s">
        <v>199</v>
      </c>
      <c r="AB29" s="167" t="s">
        <v>199</v>
      </c>
      <c r="AC29" s="167" t="s">
        <v>199</v>
      </c>
      <c r="AD29" s="167"/>
      <c r="AE29" s="167"/>
      <c r="AF29" s="167" t="s">
        <v>199</v>
      </c>
      <c r="AG29" s="168" t="s">
        <v>199</v>
      </c>
      <c r="AH29" s="166" t="s">
        <v>199</v>
      </c>
      <c r="AI29" s="167" t="s">
        <v>199</v>
      </c>
      <c r="AJ29" s="167" t="s">
        <v>199</v>
      </c>
      <c r="AK29" s="167"/>
      <c r="AL29" s="167"/>
      <c r="AM29" s="167" t="s">
        <v>199</v>
      </c>
      <c r="AN29" s="168" t="s">
        <v>199</v>
      </c>
      <c r="AO29" s="166" t="s">
        <v>199</v>
      </c>
      <c r="AP29" s="167" t="s">
        <v>199</v>
      </c>
      <c r="AQ29" s="167" t="s">
        <v>199</v>
      </c>
      <c r="AR29" s="167"/>
      <c r="AS29" s="167"/>
      <c r="AT29" s="167" t="s">
        <v>199</v>
      </c>
      <c r="AU29" s="168" t="s">
        <v>199</v>
      </c>
      <c r="AV29" s="166" t="s">
        <v>199</v>
      </c>
      <c r="AW29" s="167" t="s">
        <v>199</v>
      </c>
      <c r="AX29" s="167" t="s">
        <v>199</v>
      </c>
      <c r="AY29" s="167"/>
      <c r="AZ29" s="167"/>
      <c r="BA29" s="167" t="s">
        <v>199</v>
      </c>
      <c r="BB29" s="168" t="s">
        <v>199</v>
      </c>
      <c r="BC29" s="166"/>
      <c r="BD29" s="167"/>
      <c r="BE29" s="169"/>
      <c r="BF29" s="1054"/>
      <c r="BG29" s="1055"/>
      <c r="BH29" s="1056"/>
      <c r="BI29" s="1057"/>
      <c r="BJ29" s="1058" t="s">
        <v>218</v>
      </c>
      <c r="BK29" s="1059"/>
      <c r="BL29" s="1059"/>
      <c r="BM29" s="1059"/>
      <c r="BN29" s="1060"/>
    </row>
    <row r="30" spans="2:66" ht="20.25" customHeight="1" x14ac:dyDescent="0.15">
      <c r="B30" s="993"/>
      <c r="C30" s="995"/>
      <c r="D30" s="998"/>
      <c r="E30" s="965"/>
      <c r="F30" s="997"/>
      <c r="G30" s="1001"/>
      <c r="H30" s="1002"/>
      <c r="I30" s="153"/>
      <c r="J30" s="154" t="str">
        <f>G29</f>
        <v>看護職員</v>
      </c>
      <c r="K30" s="153"/>
      <c r="L30" s="154" t="str">
        <f>M29</f>
        <v>B</v>
      </c>
      <c r="M30" s="1005"/>
      <c r="N30" s="1006"/>
      <c r="O30" s="1017"/>
      <c r="P30" s="1018"/>
      <c r="Q30" s="1018"/>
      <c r="R30" s="1002"/>
      <c r="S30" s="1022"/>
      <c r="T30" s="1023"/>
      <c r="U30" s="1023"/>
      <c r="V30" s="1023"/>
      <c r="W30" s="1024"/>
      <c r="X30" s="155" t="s">
        <v>195</v>
      </c>
      <c r="Y30" s="156"/>
      <c r="Z30" s="157"/>
      <c r="AA30" s="158">
        <f>IF(AA29="","",VLOOKUP(AA29,'【記載例】シフト記号表（勤務時間帯）'!$C$6:$L$47,10,FALSE))</f>
        <v>3.9999999999999991</v>
      </c>
      <c r="AB30" s="159">
        <f>IF(AB29="","",VLOOKUP(AB29,'【記載例】シフト記号表（勤務時間帯）'!$C$6:$L$47,10,FALSE))</f>
        <v>3.9999999999999991</v>
      </c>
      <c r="AC30" s="159">
        <f>IF(AC29="","",VLOOKUP(AC29,'【記載例】シフト記号表（勤務時間帯）'!$C$6:$L$47,10,FALSE))</f>
        <v>3.9999999999999991</v>
      </c>
      <c r="AD30" s="159" t="str">
        <f>IF(AD29="","",VLOOKUP(AD29,'【記載例】シフト記号表（勤務時間帯）'!$C$6:$L$47,10,FALSE))</f>
        <v/>
      </c>
      <c r="AE30" s="159" t="str">
        <f>IF(AE29="","",VLOOKUP(AE29,'【記載例】シフト記号表（勤務時間帯）'!$C$6:$L$47,10,FALSE))</f>
        <v/>
      </c>
      <c r="AF30" s="159">
        <f>IF(AF29="","",VLOOKUP(AF29,'【記載例】シフト記号表（勤務時間帯）'!$C$6:$L$47,10,FALSE))</f>
        <v>3.9999999999999991</v>
      </c>
      <c r="AG30" s="160">
        <f>IF(AG29="","",VLOOKUP(AG29,'【記載例】シフト記号表（勤務時間帯）'!$C$6:$L$47,10,FALSE))</f>
        <v>3.9999999999999991</v>
      </c>
      <c r="AH30" s="158">
        <f>IF(AH29="","",VLOOKUP(AH29,'【記載例】シフト記号表（勤務時間帯）'!$C$6:$L$47,10,FALSE))</f>
        <v>3.9999999999999991</v>
      </c>
      <c r="AI30" s="159">
        <f>IF(AI29="","",VLOOKUP(AI29,'【記載例】シフト記号表（勤務時間帯）'!$C$6:$L$47,10,FALSE))</f>
        <v>3.9999999999999991</v>
      </c>
      <c r="AJ30" s="159">
        <f>IF(AJ29="","",VLOOKUP(AJ29,'【記載例】シフト記号表（勤務時間帯）'!$C$6:$L$47,10,FALSE))</f>
        <v>3.9999999999999991</v>
      </c>
      <c r="AK30" s="159" t="str">
        <f>IF(AK29="","",VLOOKUP(AK29,'【記載例】シフト記号表（勤務時間帯）'!$C$6:$L$47,10,FALSE))</f>
        <v/>
      </c>
      <c r="AL30" s="159" t="str">
        <f>IF(AL29="","",VLOOKUP(AL29,'【記載例】シフト記号表（勤務時間帯）'!$C$6:$L$47,10,FALSE))</f>
        <v/>
      </c>
      <c r="AM30" s="159">
        <f>IF(AM29="","",VLOOKUP(AM29,'【記載例】シフト記号表（勤務時間帯）'!$C$6:$L$47,10,FALSE))</f>
        <v>3.9999999999999991</v>
      </c>
      <c r="AN30" s="160">
        <f>IF(AN29="","",VLOOKUP(AN29,'【記載例】シフト記号表（勤務時間帯）'!$C$6:$L$47,10,FALSE))</f>
        <v>3.9999999999999991</v>
      </c>
      <c r="AO30" s="158">
        <f>IF(AO29="","",VLOOKUP(AO29,'【記載例】シフト記号表（勤務時間帯）'!$C$6:$L$47,10,FALSE))</f>
        <v>3.9999999999999991</v>
      </c>
      <c r="AP30" s="159">
        <f>IF(AP29="","",VLOOKUP(AP29,'【記載例】シフト記号表（勤務時間帯）'!$C$6:$L$47,10,FALSE))</f>
        <v>3.9999999999999991</v>
      </c>
      <c r="AQ30" s="159">
        <f>IF(AQ29="","",VLOOKUP(AQ29,'【記載例】シフト記号表（勤務時間帯）'!$C$6:$L$47,10,FALSE))</f>
        <v>3.9999999999999991</v>
      </c>
      <c r="AR30" s="159" t="str">
        <f>IF(AR29="","",VLOOKUP(AR29,'【記載例】シフト記号表（勤務時間帯）'!$C$6:$L$47,10,FALSE))</f>
        <v/>
      </c>
      <c r="AS30" s="159" t="str">
        <f>IF(AS29="","",VLOOKUP(AS29,'【記載例】シフト記号表（勤務時間帯）'!$C$6:$L$47,10,FALSE))</f>
        <v/>
      </c>
      <c r="AT30" s="159">
        <f>IF(AT29="","",VLOOKUP(AT29,'【記載例】シフト記号表（勤務時間帯）'!$C$6:$L$47,10,FALSE))</f>
        <v>3.9999999999999991</v>
      </c>
      <c r="AU30" s="160">
        <f>IF(AU29="","",VLOOKUP(AU29,'【記載例】シフト記号表（勤務時間帯）'!$C$6:$L$47,10,FALSE))</f>
        <v>3.9999999999999991</v>
      </c>
      <c r="AV30" s="158">
        <f>IF(AV29="","",VLOOKUP(AV29,'【記載例】シフト記号表（勤務時間帯）'!$C$6:$L$47,10,FALSE))</f>
        <v>3.9999999999999991</v>
      </c>
      <c r="AW30" s="159">
        <f>IF(AW29="","",VLOOKUP(AW29,'【記載例】シフト記号表（勤務時間帯）'!$C$6:$L$47,10,FALSE))</f>
        <v>3.9999999999999991</v>
      </c>
      <c r="AX30" s="159">
        <f>IF(AX29="","",VLOOKUP(AX29,'【記載例】シフト記号表（勤務時間帯）'!$C$6:$L$47,10,FALSE))</f>
        <v>3.9999999999999991</v>
      </c>
      <c r="AY30" s="159" t="str">
        <f>IF(AY29="","",VLOOKUP(AY29,'【記載例】シフト記号表（勤務時間帯）'!$C$6:$L$47,10,FALSE))</f>
        <v/>
      </c>
      <c r="AZ30" s="159" t="str">
        <f>IF(AZ29="","",VLOOKUP(AZ29,'【記載例】シフト記号表（勤務時間帯）'!$C$6:$L$47,10,FALSE))</f>
        <v/>
      </c>
      <c r="BA30" s="159">
        <f>IF(BA29="","",VLOOKUP(BA29,'【記載例】シフト記号表（勤務時間帯）'!$C$6:$L$47,10,FALSE))</f>
        <v>3.9999999999999991</v>
      </c>
      <c r="BB30" s="160">
        <f>IF(BB29="","",VLOOKUP(BB29,'【記載例】シフト記号表（勤務時間帯）'!$C$6:$L$47,10,FALSE))</f>
        <v>3.9999999999999991</v>
      </c>
      <c r="BC30" s="158" t="str">
        <f>IF(BC29="","",VLOOKUP(BC29,'【記載例】シフト記号表（勤務時間帯）'!$C$6:$L$47,10,FALSE))</f>
        <v/>
      </c>
      <c r="BD30" s="159" t="str">
        <f>IF(BD29="","",VLOOKUP(BD29,'【記載例】シフト記号表（勤務時間帯）'!$C$6:$L$47,10,FALSE))</f>
        <v/>
      </c>
      <c r="BE30" s="159" t="str">
        <f>IF(BE29="","",VLOOKUP(BE29,'【記載例】シフト記号表（勤務時間帯）'!$C$6:$L$47,10,FALSE))</f>
        <v/>
      </c>
      <c r="BF30" s="1064">
        <f>IF($BI$3="４週",SUM(AA30:BB30),IF($BI$3="暦月",SUM(AA30:BE30),""))</f>
        <v>79.999999999999986</v>
      </c>
      <c r="BG30" s="1065"/>
      <c r="BH30" s="1066">
        <f>IF($BI$3="４週",BF30/4,IF($BI$3="暦月",(BF30/($BI$8/7)),""))</f>
        <v>19.999999999999996</v>
      </c>
      <c r="BI30" s="1065"/>
      <c r="BJ30" s="1061"/>
      <c r="BK30" s="1062"/>
      <c r="BL30" s="1062"/>
      <c r="BM30" s="1062"/>
      <c r="BN30" s="1063"/>
    </row>
    <row r="31" spans="2:66" ht="20.25" customHeight="1" x14ac:dyDescent="0.15">
      <c r="B31" s="992">
        <f>B29+1</f>
        <v>8</v>
      </c>
      <c r="C31" s="994"/>
      <c r="D31" s="996"/>
      <c r="E31" s="965"/>
      <c r="F31" s="997"/>
      <c r="G31" s="999" t="s">
        <v>216</v>
      </c>
      <c r="H31" s="1000"/>
      <c r="I31" s="153"/>
      <c r="J31" s="154"/>
      <c r="K31" s="153"/>
      <c r="L31" s="154"/>
      <c r="M31" s="1003" t="s">
        <v>189</v>
      </c>
      <c r="N31" s="1004"/>
      <c r="O31" s="1052" t="s">
        <v>217</v>
      </c>
      <c r="P31" s="1053"/>
      <c r="Q31" s="1053"/>
      <c r="R31" s="1000"/>
      <c r="S31" s="1022" t="s">
        <v>219</v>
      </c>
      <c r="T31" s="1023"/>
      <c r="U31" s="1023"/>
      <c r="V31" s="1023"/>
      <c r="W31" s="1024"/>
      <c r="X31" s="163" t="s">
        <v>192</v>
      </c>
      <c r="Y31" s="164"/>
      <c r="Z31" s="165"/>
      <c r="AA31" s="166"/>
      <c r="AB31" s="167"/>
      <c r="AC31" s="167" t="s">
        <v>193</v>
      </c>
      <c r="AD31" s="167" t="s">
        <v>193</v>
      </c>
      <c r="AE31" s="167" t="s">
        <v>193</v>
      </c>
      <c r="AF31" s="167" t="s">
        <v>193</v>
      </c>
      <c r="AG31" s="168" t="s">
        <v>193</v>
      </c>
      <c r="AH31" s="166"/>
      <c r="AI31" s="167"/>
      <c r="AJ31" s="167" t="s">
        <v>193</v>
      </c>
      <c r="AK31" s="167" t="s">
        <v>193</v>
      </c>
      <c r="AL31" s="167" t="s">
        <v>193</v>
      </c>
      <c r="AM31" s="167" t="s">
        <v>193</v>
      </c>
      <c r="AN31" s="168" t="s">
        <v>193</v>
      </c>
      <c r="AO31" s="166"/>
      <c r="AP31" s="167"/>
      <c r="AQ31" s="167" t="s">
        <v>193</v>
      </c>
      <c r="AR31" s="167" t="s">
        <v>193</v>
      </c>
      <c r="AS31" s="167" t="s">
        <v>193</v>
      </c>
      <c r="AT31" s="167" t="s">
        <v>193</v>
      </c>
      <c r="AU31" s="168" t="s">
        <v>193</v>
      </c>
      <c r="AV31" s="166"/>
      <c r="AW31" s="167"/>
      <c r="AX31" s="167" t="s">
        <v>193</v>
      </c>
      <c r="AY31" s="167" t="s">
        <v>193</v>
      </c>
      <c r="AZ31" s="167" t="s">
        <v>193</v>
      </c>
      <c r="BA31" s="167" t="s">
        <v>193</v>
      </c>
      <c r="BB31" s="168" t="s">
        <v>193</v>
      </c>
      <c r="BC31" s="166"/>
      <c r="BD31" s="167"/>
      <c r="BE31" s="169"/>
      <c r="BF31" s="1054"/>
      <c r="BG31" s="1055"/>
      <c r="BH31" s="1056"/>
      <c r="BI31" s="1057"/>
      <c r="BJ31" s="1058"/>
      <c r="BK31" s="1059"/>
      <c r="BL31" s="1059"/>
      <c r="BM31" s="1059"/>
      <c r="BN31" s="1060"/>
    </row>
    <row r="32" spans="2:66" ht="20.25" customHeight="1" x14ac:dyDescent="0.15">
      <c r="B32" s="993"/>
      <c r="C32" s="995"/>
      <c r="D32" s="998"/>
      <c r="E32" s="965"/>
      <c r="F32" s="997"/>
      <c r="G32" s="1001"/>
      <c r="H32" s="1002"/>
      <c r="I32" s="153"/>
      <c r="J32" s="154" t="str">
        <f>G31</f>
        <v>看護職員</v>
      </c>
      <c r="K32" s="153"/>
      <c r="L32" s="154" t="str">
        <f>M31</f>
        <v>A</v>
      </c>
      <c r="M32" s="1005"/>
      <c r="N32" s="1006"/>
      <c r="O32" s="1017"/>
      <c r="P32" s="1018"/>
      <c r="Q32" s="1018"/>
      <c r="R32" s="1002"/>
      <c r="S32" s="1022"/>
      <c r="T32" s="1023"/>
      <c r="U32" s="1023"/>
      <c r="V32" s="1023"/>
      <c r="W32" s="1024"/>
      <c r="X32" s="155" t="s">
        <v>195</v>
      </c>
      <c r="Y32" s="156"/>
      <c r="Z32" s="157"/>
      <c r="AA32" s="158" t="str">
        <f>IF(AA31="","",VLOOKUP(AA31,'【記載例】シフト記号表（勤務時間帯）'!$C$6:$L$47,10,FALSE))</f>
        <v/>
      </c>
      <c r="AB32" s="159" t="str">
        <f>IF(AB31="","",VLOOKUP(AB31,'【記載例】シフト記号表（勤務時間帯）'!$C$6:$L$47,10,FALSE))</f>
        <v/>
      </c>
      <c r="AC32" s="159">
        <f>IF(AC31="","",VLOOKUP(AC31,'【記載例】シフト記号表（勤務時間帯）'!$C$6:$L$47,10,FALSE))</f>
        <v>8</v>
      </c>
      <c r="AD32" s="159">
        <f>IF(AD31="","",VLOOKUP(AD31,'【記載例】シフト記号表（勤務時間帯）'!$C$6:$L$47,10,FALSE))</f>
        <v>8</v>
      </c>
      <c r="AE32" s="159">
        <f>IF(AE31="","",VLOOKUP(AE31,'【記載例】シフト記号表（勤務時間帯）'!$C$6:$L$47,10,FALSE))</f>
        <v>8</v>
      </c>
      <c r="AF32" s="159">
        <f>IF(AF31="","",VLOOKUP(AF31,'【記載例】シフト記号表（勤務時間帯）'!$C$6:$L$47,10,FALSE))</f>
        <v>8</v>
      </c>
      <c r="AG32" s="160">
        <f>IF(AG31="","",VLOOKUP(AG31,'【記載例】シフト記号表（勤務時間帯）'!$C$6:$L$47,10,FALSE))</f>
        <v>8</v>
      </c>
      <c r="AH32" s="158" t="str">
        <f>IF(AH31="","",VLOOKUP(AH31,'【記載例】シフト記号表（勤務時間帯）'!$C$6:$L$47,10,FALSE))</f>
        <v/>
      </c>
      <c r="AI32" s="159" t="str">
        <f>IF(AI31="","",VLOOKUP(AI31,'【記載例】シフト記号表（勤務時間帯）'!$C$6:$L$47,10,FALSE))</f>
        <v/>
      </c>
      <c r="AJ32" s="159">
        <f>IF(AJ31="","",VLOOKUP(AJ31,'【記載例】シフト記号表（勤務時間帯）'!$C$6:$L$47,10,FALSE))</f>
        <v>8</v>
      </c>
      <c r="AK32" s="159">
        <f>IF(AK31="","",VLOOKUP(AK31,'【記載例】シフト記号表（勤務時間帯）'!$C$6:$L$47,10,FALSE))</f>
        <v>8</v>
      </c>
      <c r="AL32" s="159">
        <f>IF(AL31="","",VLOOKUP(AL31,'【記載例】シフト記号表（勤務時間帯）'!$C$6:$L$47,10,FALSE))</f>
        <v>8</v>
      </c>
      <c r="AM32" s="159">
        <f>IF(AM31="","",VLOOKUP(AM31,'【記載例】シフト記号表（勤務時間帯）'!$C$6:$L$47,10,FALSE))</f>
        <v>8</v>
      </c>
      <c r="AN32" s="160">
        <f>IF(AN31="","",VLOOKUP(AN31,'【記載例】シフト記号表（勤務時間帯）'!$C$6:$L$47,10,FALSE))</f>
        <v>8</v>
      </c>
      <c r="AO32" s="158" t="str">
        <f>IF(AO31="","",VLOOKUP(AO31,'【記載例】シフト記号表（勤務時間帯）'!$C$6:$L$47,10,FALSE))</f>
        <v/>
      </c>
      <c r="AP32" s="159" t="str">
        <f>IF(AP31="","",VLOOKUP(AP31,'【記載例】シフト記号表（勤務時間帯）'!$C$6:$L$47,10,FALSE))</f>
        <v/>
      </c>
      <c r="AQ32" s="159">
        <f>IF(AQ31="","",VLOOKUP(AQ31,'【記載例】シフト記号表（勤務時間帯）'!$C$6:$L$47,10,FALSE))</f>
        <v>8</v>
      </c>
      <c r="AR32" s="159">
        <f>IF(AR31="","",VLOOKUP(AR31,'【記載例】シフト記号表（勤務時間帯）'!$C$6:$L$47,10,FALSE))</f>
        <v>8</v>
      </c>
      <c r="AS32" s="159">
        <f>IF(AS31="","",VLOOKUP(AS31,'【記載例】シフト記号表（勤務時間帯）'!$C$6:$L$47,10,FALSE))</f>
        <v>8</v>
      </c>
      <c r="AT32" s="159">
        <f>IF(AT31="","",VLOOKUP(AT31,'【記載例】シフト記号表（勤務時間帯）'!$C$6:$L$47,10,FALSE))</f>
        <v>8</v>
      </c>
      <c r="AU32" s="160">
        <f>IF(AU31="","",VLOOKUP(AU31,'【記載例】シフト記号表（勤務時間帯）'!$C$6:$L$47,10,FALSE))</f>
        <v>8</v>
      </c>
      <c r="AV32" s="158" t="str">
        <f>IF(AV31="","",VLOOKUP(AV31,'【記載例】シフト記号表（勤務時間帯）'!$C$6:$L$47,10,FALSE))</f>
        <v/>
      </c>
      <c r="AW32" s="159" t="str">
        <f>IF(AW31="","",VLOOKUP(AW31,'【記載例】シフト記号表（勤務時間帯）'!$C$6:$L$47,10,FALSE))</f>
        <v/>
      </c>
      <c r="AX32" s="159">
        <f>IF(AX31="","",VLOOKUP(AX31,'【記載例】シフト記号表（勤務時間帯）'!$C$6:$L$47,10,FALSE))</f>
        <v>8</v>
      </c>
      <c r="AY32" s="159">
        <f>IF(AY31="","",VLOOKUP(AY31,'【記載例】シフト記号表（勤務時間帯）'!$C$6:$L$47,10,FALSE))</f>
        <v>8</v>
      </c>
      <c r="AZ32" s="159">
        <f>IF(AZ31="","",VLOOKUP(AZ31,'【記載例】シフト記号表（勤務時間帯）'!$C$6:$L$47,10,FALSE))</f>
        <v>8</v>
      </c>
      <c r="BA32" s="159">
        <f>IF(BA31="","",VLOOKUP(BA31,'【記載例】シフト記号表（勤務時間帯）'!$C$6:$L$47,10,FALSE))</f>
        <v>8</v>
      </c>
      <c r="BB32" s="160">
        <f>IF(BB31="","",VLOOKUP(BB31,'【記載例】シフト記号表（勤務時間帯）'!$C$6:$L$47,10,FALSE))</f>
        <v>8</v>
      </c>
      <c r="BC32" s="158" t="str">
        <f>IF(BC31="","",VLOOKUP(BC31,'【記載例】シフト記号表（勤務時間帯）'!$C$6:$L$47,10,FALSE))</f>
        <v/>
      </c>
      <c r="BD32" s="159" t="str">
        <f>IF(BD31="","",VLOOKUP(BD31,'【記載例】シフト記号表（勤務時間帯）'!$C$6:$L$47,10,FALSE))</f>
        <v/>
      </c>
      <c r="BE32" s="159" t="str">
        <f>IF(BE31="","",VLOOKUP(BE31,'【記載例】シフト記号表（勤務時間帯）'!$C$6:$L$47,10,FALSE))</f>
        <v/>
      </c>
      <c r="BF32" s="1064">
        <f>IF($BI$3="４週",SUM(AA32:BB32),IF($BI$3="暦月",SUM(AA32:BE32),""))</f>
        <v>160</v>
      </c>
      <c r="BG32" s="1065"/>
      <c r="BH32" s="1066">
        <f>IF($BI$3="４週",BF32/4,IF($BI$3="暦月",(BF32/($BI$8/7)),""))</f>
        <v>40</v>
      </c>
      <c r="BI32" s="1065"/>
      <c r="BJ32" s="1061"/>
      <c r="BK32" s="1062"/>
      <c r="BL32" s="1062"/>
      <c r="BM32" s="1062"/>
      <c r="BN32" s="1063"/>
    </row>
    <row r="33" spans="2:66" ht="20.25" customHeight="1" x14ac:dyDescent="0.15">
      <c r="B33" s="992">
        <f>B31+1</f>
        <v>9</v>
      </c>
      <c r="C33" s="994"/>
      <c r="D33" s="996"/>
      <c r="E33" s="965"/>
      <c r="F33" s="997"/>
      <c r="G33" s="999" t="s">
        <v>216</v>
      </c>
      <c r="H33" s="1000"/>
      <c r="I33" s="153"/>
      <c r="J33" s="154"/>
      <c r="K33" s="153"/>
      <c r="L33" s="154"/>
      <c r="M33" s="1003" t="s">
        <v>189</v>
      </c>
      <c r="N33" s="1004"/>
      <c r="O33" s="1052" t="s">
        <v>217</v>
      </c>
      <c r="P33" s="1053"/>
      <c r="Q33" s="1053"/>
      <c r="R33" s="1000"/>
      <c r="S33" s="1022" t="s">
        <v>220</v>
      </c>
      <c r="T33" s="1023"/>
      <c r="U33" s="1023"/>
      <c r="V33" s="1023"/>
      <c r="W33" s="1024"/>
      <c r="X33" s="163" t="s">
        <v>192</v>
      </c>
      <c r="Y33" s="164"/>
      <c r="Z33" s="165"/>
      <c r="AA33" s="166" t="s">
        <v>193</v>
      </c>
      <c r="AB33" s="167" t="s">
        <v>193</v>
      </c>
      <c r="AC33" s="167" t="s">
        <v>193</v>
      </c>
      <c r="AD33" s="167"/>
      <c r="AE33" s="167"/>
      <c r="AF33" s="167" t="s">
        <v>193</v>
      </c>
      <c r="AG33" s="168" t="s">
        <v>193</v>
      </c>
      <c r="AH33" s="166" t="s">
        <v>193</v>
      </c>
      <c r="AI33" s="167" t="s">
        <v>193</v>
      </c>
      <c r="AJ33" s="167" t="s">
        <v>193</v>
      </c>
      <c r="AK33" s="167"/>
      <c r="AL33" s="167"/>
      <c r="AM33" s="167" t="s">
        <v>193</v>
      </c>
      <c r="AN33" s="168" t="s">
        <v>193</v>
      </c>
      <c r="AO33" s="166" t="s">
        <v>193</v>
      </c>
      <c r="AP33" s="167" t="s">
        <v>193</v>
      </c>
      <c r="AQ33" s="167" t="s">
        <v>193</v>
      </c>
      <c r="AR33" s="167"/>
      <c r="AS33" s="167"/>
      <c r="AT33" s="167" t="s">
        <v>193</v>
      </c>
      <c r="AU33" s="168" t="s">
        <v>193</v>
      </c>
      <c r="AV33" s="166" t="s">
        <v>193</v>
      </c>
      <c r="AW33" s="167" t="s">
        <v>193</v>
      </c>
      <c r="AX33" s="167" t="s">
        <v>193</v>
      </c>
      <c r="AY33" s="167"/>
      <c r="AZ33" s="167"/>
      <c r="BA33" s="167" t="s">
        <v>193</v>
      </c>
      <c r="BB33" s="168" t="s">
        <v>193</v>
      </c>
      <c r="BC33" s="166"/>
      <c r="BD33" s="167"/>
      <c r="BE33" s="169"/>
      <c r="BF33" s="1054"/>
      <c r="BG33" s="1055"/>
      <c r="BH33" s="1056"/>
      <c r="BI33" s="1057"/>
      <c r="BJ33" s="1058"/>
      <c r="BK33" s="1059"/>
      <c r="BL33" s="1059"/>
      <c r="BM33" s="1059"/>
      <c r="BN33" s="1060"/>
    </row>
    <row r="34" spans="2:66" ht="20.25" customHeight="1" x14ac:dyDescent="0.15">
      <c r="B34" s="993"/>
      <c r="C34" s="995"/>
      <c r="D34" s="998"/>
      <c r="E34" s="965"/>
      <c r="F34" s="997"/>
      <c r="G34" s="1001"/>
      <c r="H34" s="1002"/>
      <c r="I34" s="153"/>
      <c r="J34" s="154" t="str">
        <f>G33</f>
        <v>看護職員</v>
      </c>
      <c r="K34" s="153"/>
      <c r="L34" s="154" t="str">
        <f>M33</f>
        <v>A</v>
      </c>
      <c r="M34" s="1005"/>
      <c r="N34" s="1006"/>
      <c r="O34" s="1017"/>
      <c r="P34" s="1018"/>
      <c r="Q34" s="1018"/>
      <c r="R34" s="1002"/>
      <c r="S34" s="1022"/>
      <c r="T34" s="1023"/>
      <c r="U34" s="1023"/>
      <c r="V34" s="1023"/>
      <c r="W34" s="1024"/>
      <c r="X34" s="170" t="s">
        <v>195</v>
      </c>
      <c r="Y34" s="171"/>
      <c r="Z34" s="172"/>
      <c r="AA34" s="158">
        <f>IF(AA33="","",VLOOKUP(AA33,'【記載例】シフト記号表（勤務時間帯）'!$C$6:$L$47,10,FALSE))</f>
        <v>8</v>
      </c>
      <c r="AB34" s="159">
        <f>IF(AB33="","",VLOOKUP(AB33,'【記載例】シフト記号表（勤務時間帯）'!$C$6:$L$47,10,FALSE))</f>
        <v>8</v>
      </c>
      <c r="AC34" s="159">
        <f>IF(AC33="","",VLOOKUP(AC33,'【記載例】シフト記号表（勤務時間帯）'!$C$6:$L$47,10,FALSE))</f>
        <v>8</v>
      </c>
      <c r="AD34" s="159" t="str">
        <f>IF(AD33="","",VLOOKUP(AD33,'【記載例】シフト記号表（勤務時間帯）'!$C$6:$L$47,10,FALSE))</f>
        <v/>
      </c>
      <c r="AE34" s="159" t="str">
        <f>IF(AE33="","",VLOOKUP(AE33,'【記載例】シフト記号表（勤務時間帯）'!$C$6:$L$47,10,FALSE))</f>
        <v/>
      </c>
      <c r="AF34" s="159">
        <f>IF(AF33="","",VLOOKUP(AF33,'【記載例】シフト記号表（勤務時間帯）'!$C$6:$L$47,10,FALSE))</f>
        <v>8</v>
      </c>
      <c r="AG34" s="160">
        <f>IF(AG33="","",VLOOKUP(AG33,'【記載例】シフト記号表（勤務時間帯）'!$C$6:$L$47,10,FALSE))</f>
        <v>8</v>
      </c>
      <c r="AH34" s="158">
        <f>IF(AH33="","",VLOOKUP(AH33,'【記載例】シフト記号表（勤務時間帯）'!$C$6:$L$47,10,FALSE))</f>
        <v>8</v>
      </c>
      <c r="AI34" s="159">
        <f>IF(AI33="","",VLOOKUP(AI33,'【記載例】シフト記号表（勤務時間帯）'!$C$6:$L$47,10,FALSE))</f>
        <v>8</v>
      </c>
      <c r="AJ34" s="159">
        <f>IF(AJ33="","",VLOOKUP(AJ33,'【記載例】シフト記号表（勤務時間帯）'!$C$6:$L$47,10,FALSE))</f>
        <v>8</v>
      </c>
      <c r="AK34" s="159" t="str">
        <f>IF(AK33="","",VLOOKUP(AK33,'【記載例】シフト記号表（勤務時間帯）'!$C$6:$L$47,10,FALSE))</f>
        <v/>
      </c>
      <c r="AL34" s="159" t="str">
        <f>IF(AL33="","",VLOOKUP(AL33,'【記載例】シフト記号表（勤務時間帯）'!$C$6:$L$47,10,FALSE))</f>
        <v/>
      </c>
      <c r="AM34" s="159">
        <f>IF(AM33="","",VLOOKUP(AM33,'【記載例】シフト記号表（勤務時間帯）'!$C$6:$L$47,10,FALSE))</f>
        <v>8</v>
      </c>
      <c r="AN34" s="160">
        <f>IF(AN33="","",VLOOKUP(AN33,'【記載例】シフト記号表（勤務時間帯）'!$C$6:$L$47,10,FALSE))</f>
        <v>8</v>
      </c>
      <c r="AO34" s="158">
        <f>IF(AO33="","",VLOOKUP(AO33,'【記載例】シフト記号表（勤務時間帯）'!$C$6:$L$47,10,FALSE))</f>
        <v>8</v>
      </c>
      <c r="AP34" s="159">
        <f>IF(AP33="","",VLOOKUP(AP33,'【記載例】シフト記号表（勤務時間帯）'!$C$6:$L$47,10,FALSE))</f>
        <v>8</v>
      </c>
      <c r="AQ34" s="159">
        <f>IF(AQ33="","",VLOOKUP(AQ33,'【記載例】シフト記号表（勤務時間帯）'!$C$6:$L$47,10,FALSE))</f>
        <v>8</v>
      </c>
      <c r="AR34" s="159" t="str">
        <f>IF(AR33="","",VLOOKUP(AR33,'【記載例】シフト記号表（勤務時間帯）'!$C$6:$L$47,10,FALSE))</f>
        <v/>
      </c>
      <c r="AS34" s="159" t="str">
        <f>IF(AS33="","",VLOOKUP(AS33,'【記載例】シフト記号表（勤務時間帯）'!$C$6:$L$47,10,FALSE))</f>
        <v/>
      </c>
      <c r="AT34" s="159">
        <f>IF(AT33="","",VLOOKUP(AT33,'【記載例】シフト記号表（勤務時間帯）'!$C$6:$L$47,10,FALSE))</f>
        <v>8</v>
      </c>
      <c r="AU34" s="160">
        <f>IF(AU33="","",VLOOKUP(AU33,'【記載例】シフト記号表（勤務時間帯）'!$C$6:$L$47,10,FALSE))</f>
        <v>8</v>
      </c>
      <c r="AV34" s="158">
        <f>IF(AV33="","",VLOOKUP(AV33,'【記載例】シフト記号表（勤務時間帯）'!$C$6:$L$47,10,FALSE))</f>
        <v>8</v>
      </c>
      <c r="AW34" s="159">
        <f>IF(AW33="","",VLOOKUP(AW33,'【記載例】シフト記号表（勤務時間帯）'!$C$6:$L$47,10,FALSE))</f>
        <v>8</v>
      </c>
      <c r="AX34" s="159">
        <f>IF(AX33="","",VLOOKUP(AX33,'【記載例】シフト記号表（勤務時間帯）'!$C$6:$L$47,10,FALSE))</f>
        <v>8</v>
      </c>
      <c r="AY34" s="159" t="str">
        <f>IF(AY33="","",VLOOKUP(AY33,'【記載例】シフト記号表（勤務時間帯）'!$C$6:$L$47,10,FALSE))</f>
        <v/>
      </c>
      <c r="AZ34" s="159" t="str">
        <f>IF(AZ33="","",VLOOKUP(AZ33,'【記載例】シフト記号表（勤務時間帯）'!$C$6:$L$47,10,FALSE))</f>
        <v/>
      </c>
      <c r="BA34" s="159">
        <f>IF(BA33="","",VLOOKUP(BA33,'【記載例】シフト記号表（勤務時間帯）'!$C$6:$L$47,10,FALSE))</f>
        <v>8</v>
      </c>
      <c r="BB34" s="160">
        <f>IF(BB33="","",VLOOKUP(BB33,'【記載例】シフト記号表（勤務時間帯）'!$C$6:$L$47,10,FALSE))</f>
        <v>8</v>
      </c>
      <c r="BC34" s="158" t="str">
        <f>IF(BC33="","",VLOOKUP(BC33,'【記載例】シフト記号表（勤務時間帯）'!$C$6:$L$47,10,FALSE))</f>
        <v/>
      </c>
      <c r="BD34" s="159" t="str">
        <f>IF(BD33="","",VLOOKUP(BD33,'【記載例】シフト記号表（勤務時間帯）'!$C$6:$L$47,10,FALSE))</f>
        <v/>
      </c>
      <c r="BE34" s="159" t="str">
        <f>IF(BE33="","",VLOOKUP(BE33,'【記載例】シフト記号表（勤務時間帯）'!$C$6:$L$47,10,FALSE))</f>
        <v/>
      </c>
      <c r="BF34" s="1064">
        <f>IF($BI$3="４週",SUM(AA34:BB34),IF($BI$3="暦月",SUM(AA34:BE34),""))</f>
        <v>160</v>
      </c>
      <c r="BG34" s="1065"/>
      <c r="BH34" s="1066">
        <f>IF($BI$3="４週",BF34/4,IF($BI$3="暦月",(BF34/($BI$8/7)),""))</f>
        <v>40</v>
      </c>
      <c r="BI34" s="1065"/>
      <c r="BJ34" s="1061"/>
      <c r="BK34" s="1062"/>
      <c r="BL34" s="1062"/>
      <c r="BM34" s="1062"/>
      <c r="BN34" s="1063"/>
    </row>
    <row r="35" spans="2:66" ht="20.25" customHeight="1" x14ac:dyDescent="0.15">
      <c r="B35" s="992">
        <f>B33+1</f>
        <v>10</v>
      </c>
      <c r="C35" s="994" t="s">
        <v>221</v>
      </c>
      <c r="D35" s="996" t="s">
        <v>222</v>
      </c>
      <c r="E35" s="965"/>
      <c r="F35" s="997"/>
      <c r="G35" s="999" t="s">
        <v>223</v>
      </c>
      <c r="H35" s="1000"/>
      <c r="I35" s="153"/>
      <c r="J35" s="154"/>
      <c r="K35" s="153"/>
      <c r="L35" s="154"/>
      <c r="M35" s="1003" t="s">
        <v>189</v>
      </c>
      <c r="N35" s="1004"/>
      <c r="O35" s="1052" t="s">
        <v>224</v>
      </c>
      <c r="P35" s="1053"/>
      <c r="Q35" s="1053"/>
      <c r="R35" s="1000"/>
      <c r="S35" s="1022" t="s">
        <v>225</v>
      </c>
      <c r="T35" s="1023"/>
      <c r="U35" s="1023"/>
      <c r="V35" s="1023"/>
      <c r="W35" s="1024"/>
      <c r="X35" s="173" t="s">
        <v>192</v>
      </c>
      <c r="Z35" s="174"/>
      <c r="AA35" s="166" t="s">
        <v>226</v>
      </c>
      <c r="AB35" s="167" t="s">
        <v>227</v>
      </c>
      <c r="AC35" s="167" t="s">
        <v>214</v>
      </c>
      <c r="AD35" s="167" t="s">
        <v>214</v>
      </c>
      <c r="AE35" s="167"/>
      <c r="AF35" s="167" t="s">
        <v>215</v>
      </c>
      <c r="AG35" s="168"/>
      <c r="AH35" s="166"/>
      <c r="AI35" s="167" t="s">
        <v>226</v>
      </c>
      <c r="AJ35" s="167" t="s">
        <v>227</v>
      </c>
      <c r="AK35" s="167" t="s">
        <v>214</v>
      </c>
      <c r="AL35" s="167" t="s">
        <v>214</v>
      </c>
      <c r="AM35" s="167"/>
      <c r="AN35" s="168" t="s">
        <v>215</v>
      </c>
      <c r="AO35" s="166" t="s">
        <v>215</v>
      </c>
      <c r="AP35" s="167"/>
      <c r="AQ35" s="167" t="s">
        <v>226</v>
      </c>
      <c r="AR35" s="167" t="s">
        <v>227</v>
      </c>
      <c r="AS35" s="167" t="s">
        <v>214</v>
      </c>
      <c r="AT35" s="167" t="s">
        <v>214</v>
      </c>
      <c r="AU35" s="168"/>
      <c r="AV35" s="166" t="s">
        <v>215</v>
      </c>
      <c r="AW35" s="167"/>
      <c r="AX35" s="167"/>
      <c r="AY35" s="167" t="s">
        <v>226</v>
      </c>
      <c r="AZ35" s="167" t="s">
        <v>227</v>
      </c>
      <c r="BA35" s="167" t="s">
        <v>214</v>
      </c>
      <c r="BB35" s="168" t="s">
        <v>214</v>
      </c>
      <c r="BC35" s="166"/>
      <c r="BD35" s="167"/>
      <c r="BE35" s="169"/>
      <c r="BF35" s="1054"/>
      <c r="BG35" s="1055"/>
      <c r="BH35" s="1056"/>
      <c r="BI35" s="1057"/>
      <c r="BJ35" s="1058"/>
      <c r="BK35" s="1059"/>
      <c r="BL35" s="1059"/>
      <c r="BM35" s="1059"/>
      <c r="BN35" s="1060"/>
    </row>
    <row r="36" spans="2:66" ht="20.25" customHeight="1" x14ac:dyDescent="0.15">
      <c r="B36" s="993"/>
      <c r="C36" s="995"/>
      <c r="D36" s="998"/>
      <c r="E36" s="965"/>
      <c r="F36" s="997"/>
      <c r="G36" s="1001"/>
      <c r="H36" s="1002"/>
      <c r="I36" s="153"/>
      <c r="J36" s="154" t="str">
        <f>G35</f>
        <v>介護職員</v>
      </c>
      <c r="K36" s="153"/>
      <c r="L36" s="154" t="str">
        <f>M35</f>
        <v>A</v>
      </c>
      <c r="M36" s="1005"/>
      <c r="N36" s="1006"/>
      <c r="O36" s="1017"/>
      <c r="P36" s="1018"/>
      <c r="Q36" s="1018"/>
      <c r="R36" s="1002"/>
      <c r="S36" s="1022"/>
      <c r="T36" s="1023"/>
      <c r="U36" s="1023"/>
      <c r="V36" s="1023"/>
      <c r="W36" s="1024"/>
      <c r="X36" s="170" t="s">
        <v>195</v>
      </c>
      <c r="Y36" s="171"/>
      <c r="Z36" s="172"/>
      <c r="AA36" s="158">
        <f>IF(AA35="","",VLOOKUP(AA35,'【記載例】シフト記号表（勤務時間帯）'!$C$6:$L$47,10,FALSE))</f>
        <v>8</v>
      </c>
      <c r="AB36" s="159">
        <f>IF(AB35="","",VLOOKUP(AB35,'【記載例】シフト記号表（勤務時間帯）'!$C$6:$L$47,10,FALSE))</f>
        <v>8</v>
      </c>
      <c r="AC36" s="159">
        <f>IF(AC35="","",VLOOKUP(AC35,'【記載例】シフト記号表（勤務時間帯）'!$C$6:$L$47,10,FALSE))</f>
        <v>7.9999999999999982</v>
      </c>
      <c r="AD36" s="159">
        <f>IF(AD35="","",VLOOKUP(AD35,'【記載例】シフト記号表（勤務時間帯）'!$C$6:$L$47,10,FALSE))</f>
        <v>7.9999999999999982</v>
      </c>
      <c r="AE36" s="159" t="str">
        <f>IF(AE35="","",VLOOKUP(AE35,'【記載例】シフト記号表（勤務時間帯）'!$C$6:$L$47,10,FALSE))</f>
        <v/>
      </c>
      <c r="AF36" s="159">
        <f>IF(AF35="","",VLOOKUP(AF35,'【記載例】シフト記号表（勤務時間帯）'!$C$6:$L$47,10,FALSE))</f>
        <v>8</v>
      </c>
      <c r="AG36" s="160" t="str">
        <f>IF(AG35="","",VLOOKUP(AG35,'【記載例】シフト記号表（勤務時間帯）'!$C$6:$L$47,10,FALSE))</f>
        <v/>
      </c>
      <c r="AH36" s="158" t="str">
        <f>IF(AH35="","",VLOOKUP(AH35,'【記載例】シフト記号表（勤務時間帯）'!$C$6:$L$47,10,FALSE))</f>
        <v/>
      </c>
      <c r="AI36" s="159">
        <f>IF(AI35="","",VLOOKUP(AI35,'【記載例】シフト記号表（勤務時間帯）'!$C$6:$L$47,10,FALSE))</f>
        <v>8</v>
      </c>
      <c r="AJ36" s="159">
        <f>IF(AJ35="","",VLOOKUP(AJ35,'【記載例】シフト記号表（勤務時間帯）'!$C$6:$L$47,10,FALSE))</f>
        <v>8</v>
      </c>
      <c r="AK36" s="159">
        <f>IF(AK35="","",VLOOKUP(AK35,'【記載例】シフト記号表（勤務時間帯）'!$C$6:$L$47,10,FALSE))</f>
        <v>7.9999999999999982</v>
      </c>
      <c r="AL36" s="159">
        <f>IF(AL35="","",VLOOKUP(AL35,'【記載例】シフト記号表（勤務時間帯）'!$C$6:$L$47,10,FALSE))</f>
        <v>7.9999999999999982</v>
      </c>
      <c r="AM36" s="159" t="str">
        <f>IF(AM35="","",VLOOKUP(AM35,'【記載例】シフト記号表（勤務時間帯）'!$C$6:$L$47,10,FALSE))</f>
        <v/>
      </c>
      <c r="AN36" s="160">
        <f>IF(AN35="","",VLOOKUP(AN35,'【記載例】シフト記号表（勤務時間帯）'!$C$6:$L$47,10,FALSE))</f>
        <v>8</v>
      </c>
      <c r="AO36" s="158">
        <f>IF(AO35="","",VLOOKUP(AO35,'【記載例】シフト記号表（勤務時間帯）'!$C$6:$L$47,10,FALSE))</f>
        <v>8</v>
      </c>
      <c r="AP36" s="159" t="str">
        <f>IF(AP35="","",VLOOKUP(AP35,'【記載例】シフト記号表（勤務時間帯）'!$C$6:$L$47,10,FALSE))</f>
        <v/>
      </c>
      <c r="AQ36" s="159">
        <f>IF(AQ35="","",VLOOKUP(AQ35,'【記載例】シフト記号表（勤務時間帯）'!$C$6:$L$47,10,FALSE))</f>
        <v>8</v>
      </c>
      <c r="AR36" s="159">
        <f>IF(AR35="","",VLOOKUP(AR35,'【記載例】シフト記号表（勤務時間帯）'!$C$6:$L$47,10,FALSE))</f>
        <v>8</v>
      </c>
      <c r="AS36" s="159">
        <f>IF(AS35="","",VLOOKUP(AS35,'【記載例】シフト記号表（勤務時間帯）'!$C$6:$L$47,10,FALSE))</f>
        <v>7.9999999999999982</v>
      </c>
      <c r="AT36" s="159">
        <f>IF(AT35="","",VLOOKUP(AT35,'【記載例】シフト記号表（勤務時間帯）'!$C$6:$L$47,10,FALSE))</f>
        <v>7.9999999999999982</v>
      </c>
      <c r="AU36" s="160" t="str">
        <f>IF(AU35="","",VLOOKUP(AU35,'【記載例】シフト記号表（勤務時間帯）'!$C$6:$L$47,10,FALSE))</f>
        <v/>
      </c>
      <c r="AV36" s="158">
        <f>IF(AV35="","",VLOOKUP(AV35,'【記載例】シフト記号表（勤務時間帯）'!$C$6:$L$47,10,FALSE))</f>
        <v>8</v>
      </c>
      <c r="AW36" s="159" t="str">
        <f>IF(AW35="","",VLOOKUP(AW35,'【記載例】シフト記号表（勤務時間帯）'!$C$6:$L$47,10,FALSE))</f>
        <v/>
      </c>
      <c r="AX36" s="159" t="str">
        <f>IF(AX35="","",VLOOKUP(AX35,'【記載例】シフト記号表（勤務時間帯）'!$C$6:$L$47,10,FALSE))</f>
        <v/>
      </c>
      <c r="AY36" s="159">
        <f>IF(AY35="","",VLOOKUP(AY35,'【記載例】シフト記号表（勤務時間帯）'!$C$6:$L$47,10,FALSE))</f>
        <v>8</v>
      </c>
      <c r="AZ36" s="159">
        <f>IF(AZ35="","",VLOOKUP(AZ35,'【記載例】シフト記号表（勤務時間帯）'!$C$6:$L$47,10,FALSE))</f>
        <v>8</v>
      </c>
      <c r="BA36" s="159">
        <f>IF(BA35="","",VLOOKUP(BA35,'【記載例】シフト記号表（勤務時間帯）'!$C$6:$L$47,10,FALSE))</f>
        <v>7.9999999999999982</v>
      </c>
      <c r="BB36" s="160">
        <f>IF(BB35="","",VLOOKUP(BB35,'【記載例】シフト記号表（勤務時間帯）'!$C$6:$L$47,10,FALSE))</f>
        <v>7.9999999999999982</v>
      </c>
      <c r="BC36" s="158" t="str">
        <f>IF(BC35="","",VLOOKUP(BC35,'【記載例】シフト記号表（勤務時間帯）'!$C$6:$L$47,10,FALSE))</f>
        <v/>
      </c>
      <c r="BD36" s="159" t="str">
        <f>IF(BD35="","",VLOOKUP(BD35,'【記載例】シフト記号表（勤務時間帯）'!$C$6:$L$47,10,FALSE))</f>
        <v/>
      </c>
      <c r="BE36" s="159" t="str">
        <f>IF(BE35="","",VLOOKUP(BE35,'【記載例】シフト記号表（勤務時間帯）'!$C$6:$L$47,10,FALSE))</f>
        <v/>
      </c>
      <c r="BF36" s="1064">
        <f>IF($BI$3="４週",SUM(AA36:BB36),IF($BI$3="暦月",SUM(AA36:BE36),""))</f>
        <v>160</v>
      </c>
      <c r="BG36" s="1065"/>
      <c r="BH36" s="1066">
        <f>IF($BI$3="４週",BF36/4,IF($BI$3="暦月",(BF36/($BI$8/7)),""))</f>
        <v>40</v>
      </c>
      <c r="BI36" s="1065"/>
      <c r="BJ36" s="1061"/>
      <c r="BK36" s="1062"/>
      <c r="BL36" s="1062"/>
      <c r="BM36" s="1062"/>
      <c r="BN36" s="1063"/>
    </row>
    <row r="37" spans="2:66" ht="20.25" customHeight="1" x14ac:dyDescent="0.15">
      <c r="B37" s="992">
        <f>B35+1</f>
        <v>11</v>
      </c>
      <c r="C37" s="994"/>
      <c r="D37" s="996" t="s">
        <v>222</v>
      </c>
      <c r="E37" s="965"/>
      <c r="F37" s="997"/>
      <c r="G37" s="999" t="s">
        <v>223</v>
      </c>
      <c r="H37" s="1000"/>
      <c r="I37" s="153"/>
      <c r="J37" s="154"/>
      <c r="K37" s="153"/>
      <c r="L37" s="154"/>
      <c r="M37" s="1003" t="s">
        <v>189</v>
      </c>
      <c r="N37" s="1004"/>
      <c r="O37" s="1052" t="s">
        <v>228</v>
      </c>
      <c r="P37" s="1053"/>
      <c r="Q37" s="1053"/>
      <c r="R37" s="1000"/>
      <c r="S37" s="1022" t="s">
        <v>229</v>
      </c>
      <c r="T37" s="1023"/>
      <c r="U37" s="1023"/>
      <c r="V37" s="1023"/>
      <c r="W37" s="1024"/>
      <c r="X37" s="173" t="s">
        <v>192</v>
      </c>
      <c r="Z37" s="174"/>
      <c r="AA37" s="166"/>
      <c r="AB37" s="167" t="s">
        <v>226</v>
      </c>
      <c r="AC37" s="167" t="s">
        <v>227</v>
      </c>
      <c r="AD37" s="167" t="s">
        <v>215</v>
      </c>
      <c r="AE37" s="167" t="s">
        <v>214</v>
      </c>
      <c r="AF37" s="167"/>
      <c r="AG37" s="168" t="s">
        <v>215</v>
      </c>
      <c r="AH37" s="166" t="s">
        <v>215</v>
      </c>
      <c r="AI37" s="167"/>
      <c r="AJ37" s="167" t="s">
        <v>226</v>
      </c>
      <c r="AK37" s="167" t="s">
        <v>227</v>
      </c>
      <c r="AL37" s="167" t="s">
        <v>215</v>
      </c>
      <c r="AM37" s="167" t="s">
        <v>214</v>
      </c>
      <c r="AN37" s="168"/>
      <c r="AO37" s="166" t="s">
        <v>215</v>
      </c>
      <c r="AP37" s="167" t="s">
        <v>214</v>
      </c>
      <c r="AQ37" s="167"/>
      <c r="AR37" s="167" t="s">
        <v>226</v>
      </c>
      <c r="AS37" s="167" t="s">
        <v>227</v>
      </c>
      <c r="AT37" s="167" t="s">
        <v>215</v>
      </c>
      <c r="AU37" s="168"/>
      <c r="AV37" s="166"/>
      <c r="AW37" s="167" t="s">
        <v>215</v>
      </c>
      <c r="AX37" s="167" t="s">
        <v>214</v>
      </c>
      <c r="AY37" s="167"/>
      <c r="AZ37" s="167" t="s">
        <v>226</v>
      </c>
      <c r="BA37" s="167" t="s">
        <v>227</v>
      </c>
      <c r="BB37" s="168" t="s">
        <v>215</v>
      </c>
      <c r="BC37" s="166"/>
      <c r="BD37" s="167"/>
      <c r="BE37" s="169"/>
      <c r="BF37" s="1054"/>
      <c r="BG37" s="1055"/>
      <c r="BH37" s="1056"/>
      <c r="BI37" s="1057"/>
      <c r="BJ37" s="1058"/>
      <c r="BK37" s="1059"/>
      <c r="BL37" s="1059"/>
      <c r="BM37" s="1059"/>
      <c r="BN37" s="1060"/>
    </row>
    <row r="38" spans="2:66" ht="20.25" customHeight="1" x14ac:dyDescent="0.15">
      <c r="B38" s="993"/>
      <c r="C38" s="995"/>
      <c r="D38" s="998"/>
      <c r="E38" s="965"/>
      <c r="F38" s="997"/>
      <c r="G38" s="1001"/>
      <c r="H38" s="1002"/>
      <c r="I38" s="153"/>
      <c r="J38" s="154" t="str">
        <f>G37</f>
        <v>介護職員</v>
      </c>
      <c r="K38" s="153"/>
      <c r="L38" s="154" t="str">
        <f>M37</f>
        <v>A</v>
      </c>
      <c r="M38" s="1005"/>
      <c r="N38" s="1006"/>
      <c r="O38" s="1017"/>
      <c r="P38" s="1018"/>
      <c r="Q38" s="1018"/>
      <c r="R38" s="1002"/>
      <c r="S38" s="1022"/>
      <c r="T38" s="1023"/>
      <c r="U38" s="1023"/>
      <c r="V38" s="1023"/>
      <c r="W38" s="1024"/>
      <c r="X38" s="170" t="s">
        <v>195</v>
      </c>
      <c r="Y38" s="171"/>
      <c r="Z38" s="172"/>
      <c r="AA38" s="158" t="str">
        <f>IF(AA37="","",VLOOKUP(AA37,'【記載例】シフト記号表（勤務時間帯）'!$C$6:$L$47,10,FALSE))</f>
        <v/>
      </c>
      <c r="AB38" s="159">
        <f>IF(AB37="","",VLOOKUP(AB37,'【記載例】シフト記号表（勤務時間帯）'!$C$6:$L$47,10,FALSE))</f>
        <v>8</v>
      </c>
      <c r="AC38" s="159">
        <f>IF(AC37="","",VLOOKUP(AC37,'【記載例】シフト記号表（勤務時間帯）'!$C$6:$L$47,10,FALSE))</f>
        <v>8</v>
      </c>
      <c r="AD38" s="159">
        <f>IF(AD37="","",VLOOKUP(AD37,'【記載例】シフト記号表（勤務時間帯）'!$C$6:$L$47,10,FALSE))</f>
        <v>8</v>
      </c>
      <c r="AE38" s="159">
        <f>IF(AE37="","",VLOOKUP(AE37,'【記載例】シフト記号表（勤務時間帯）'!$C$6:$L$47,10,FALSE))</f>
        <v>7.9999999999999982</v>
      </c>
      <c r="AF38" s="159" t="str">
        <f>IF(AF37="","",VLOOKUP(AF37,'【記載例】シフト記号表（勤務時間帯）'!$C$6:$L$47,10,FALSE))</f>
        <v/>
      </c>
      <c r="AG38" s="160">
        <f>IF(AG37="","",VLOOKUP(AG37,'【記載例】シフト記号表（勤務時間帯）'!$C$6:$L$47,10,FALSE))</f>
        <v>8</v>
      </c>
      <c r="AH38" s="158">
        <f>IF(AH37="","",VLOOKUP(AH37,'【記載例】シフト記号表（勤務時間帯）'!$C$6:$L$47,10,FALSE))</f>
        <v>8</v>
      </c>
      <c r="AI38" s="159" t="str">
        <f>IF(AI37="","",VLOOKUP(AI37,'【記載例】シフト記号表（勤務時間帯）'!$C$6:$L$47,10,FALSE))</f>
        <v/>
      </c>
      <c r="AJ38" s="159">
        <f>IF(AJ37="","",VLOOKUP(AJ37,'【記載例】シフト記号表（勤務時間帯）'!$C$6:$L$47,10,FALSE))</f>
        <v>8</v>
      </c>
      <c r="AK38" s="159">
        <f>IF(AK37="","",VLOOKUP(AK37,'【記載例】シフト記号表（勤務時間帯）'!$C$6:$L$47,10,FALSE))</f>
        <v>8</v>
      </c>
      <c r="AL38" s="159">
        <f>IF(AL37="","",VLOOKUP(AL37,'【記載例】シフト記号表（勤務時間帯）'!$C$6:$L$47,10,FALSE))</f>
        <v>8</v>
      </c>
      <c r="AM38" s="159">
        <f>IF(AM37="","",VLOOKUP(AM37,'【記載例】シフト記号表（勤務時間帯）'!$C$6:$L$47,10,FALSE))</f>
        <v>7.9999999999999982</v>
      </c>
      <c r="AN38" s="160" t="str">
        <f>IF(AN37="","",VLOOKUP(AN37,'【記載例】シフト記号表（勤務時間帯）'!$C$6:$L$47,10,FALSE))</f>
        <v/>
      </c>
      <c r="AO38" s="158">
        <f>IF(AO37="","",VLOOKUP(AO37,'【記載例】シフト記号表（勤務時間帯）'!$C$6:$L$47,10,FALSE))</f>
        <v>8</v>
      </c>
      <c r="AP38" s="159">
        <f>IF(AP37="","",VLOOKUP(AP37,'【記載例】シフト記号表（勤務時間帯）'!$C$6:$L$47,10,FALSE))</f>
        <v>7.9999999999999982</v>
      </c>
      <c r="AQ38" s="159" t="str">
        <f>IF(AQ37="","",VLOOKUP(AQ37,'【記載例】シフト記号表（勤務時間帯）'!$C$6:$L$47,10,FALSE))</f>
        <v/>
      </c>
      <c r="AR38" s="159">
        <f>IF(AR37="","",VLOOKUP(AR37,'【記載例】シフト記号表（勤務時間帯）'!$C$6:$L$47,10,FALSE))</f>
        <v>8</v>
      </c>
      <c r="AS38" s="159">
        <f>IF(AS37="","",VLOOKUP(AS37,'【記載例】シフト記号表（勤務時間帯）'!$C$6:$L$47,10,FALSE))</f>
        <v>8</v>
      </c>
      <c r="AT38" s="159">
        <f>IF(AT37="","",VLOOKUP(AT37,'【記載例】シフト記号表（勤務時間帯）'!$C$6:$L$47,10,FALSE))</f>
        <v>8</v>
      </c>
      <c r="AU38" s="160" t="str">
        <f>IF(AU37="","",VLOOKUP(AU37,'【記載例】シフト記号表（勤務時間帯）'!$C$6:$L$47,10,FALSE))</f>
        <v/>
      </c>
      <c r="AV38" s="158" t="str">
        <f>IF(AV37="","",VLOOKUP(AV37,'【記載例】シフト記号表（勤務時間帯）'!$C$6:$L$47,10,FALSE))</f>
        <v/>
      </c>
      <c r="AW38" s="159">
        <f>IF(AW37="","",VLOOKUP(AW37,'【記載例】シフト記号表（勤務時間帯）'!$C$6:$L$47,10,FALSE))</f>
        <v>8</v>
      </c>
      <c r="AX38" s="159">
        <f>IF(AX37="","",VLOOKUP(AX37,'【記載例】シフト記号表（勤務時間帯）'!$C$6:$L$47,10,FALSE))</f>
        <v>7.9999999999999982</v>
      </c>
      <c r="AY38" s="159" t="str">
        <f>IF(AY37="","",VLOOKUP(AY37,'【記載例】シフト記号表（勤務時間帯）'!$C$6:$L$47,10,FALSE))</f>
        <v/>
      </c>
      <c r="AZ38" s="159">
        <f>IF(AZ37="","",VLOOKUP(AZ37,'【記載例】シフト記号表（勤務時間帯）'!$C$6:$L$47,10,FALSE))</f>
        <v>8</v>
      </c>
      <c r="BA38" s="159">
        <f>IF(BA37="","",VLOOKUP(BA37,'【記載例】シフト記号表（勤務時間帯）'!$C$6:$L$47,10,FALSE))</f>
        <v>8</v>
      </c>
      <c r="BB38" s="160">
        <f>IF(BB37="","",VLOOKUP(BB37,'【記載例】シフト記号表（勤務時間帯）'!$C$6:$L$47,10,FALSE))</f>
        <v>8</v>
      </c>
      <c r="BC38" s="158" t="str">
        <f>IF(BC37="","",VLOOKUP(BC37,'【記載例】シフト記号表（勤務時間帯）'!$C$6:$L$47,10,FALSE))</f>
        <v/>
      </c>
      <c r="BD38" s="159" t="str">
        <f>IF(BD37="","",VLOOKUP(BD37,'【記載例】シフト記号表（勤務時間帯）'!$C$6:$L$47,10,FALSE))</f>
        <v/>
      </c>
      <c r="BE38" s="159" t="str">
        <f>IF(BE37="","",VLOOKUP(BE37,'【記載例】シフト記号表（勤務時間帯）'!$C$6:$L$47,10,FALSE))</f>
        <v/>
      </c>
      <c r="BF38" s="1064">
        <f>IF($BI$3="４週",SUM(AA38:BB38),IF($BI$3="暦月",SUM(AA38:BE38),""))</f>
        <v>160</v>
      </c>
      <c r="BG38" s="1065"/>
      <c r="BH38" s="1066">
        <f>IF($BI$3="４週",BF38/4,IF($BI$3="暦月",(BF38/($BI$8/7)),""))</f>
        <v>40</v>
      </c>
      <c r="BI38" s="1065"/>
      <c r="BJ38" s="1061"/>
      <c r="BK38" s="1062"/>
      <c r="BL38" s="1062"/>
      <c r="BM38" s="1062"/>
      <c r="BN38" s="1063"/>
    </row>
    <row r="39" spans="2:66" ht="20.25" customHeight="1" x14ac:dyDescent="0.15">
      <c r="B39" s="992">
        <f>B37+1</f>
        <v>12</v>
      </c>
      <c r="C39" s="994"/>
      <c r="D39" s="996" t="s">
        <v>222</v>
      </c>
      <c r="E39" s="965"/>
      <c r="F39" s="997"/>
      <c r="G39" s="999" t="s">
        <v>223</v>
      </c>
      <c r="H39" s="1000"/>
      <c r="I39" s="153"/>
      <c r="J39" s="154"/>
      <c r="K39" s="153"/>
      <c r="L39" s="154"/>
      <c r="M39" s="1003" t="s">
        <v>189</v>
      </c>
      <c r="N39" s="1004"/>
      <c r="O39" s="1052" t="s">
        <v>228</v>
      </c>
      <c r="P39" s="1053"/>
      <c r="Q39" s="1053"/>
      <c r="R39" s="1000"/>
      <c r="S39" s="1022" t="s">
        <v>230</v>
      </c>
      <c r="T39" s="1023"/>
      <c r="U39" s="1023"/>
      <c r="V39" s="1023"/>
      <c r="W39" s="1024"/>
      <c r="X39" s="173" t="s">
        <v>192</v>
      </c>
      <c r="Z39" s="174"/>
      <c r="AA39" s="166" t="s">
        <v>215</v>
      </c>
      <c r="AB39" s="167"/>
      <c r="AC39" s="167" t="s">
        <v>226</v>
      </c>
      <c r="AD39" s="167" t="s">
        <v>227</v>
      </c>
      <c r="AE39" s="167" t="s">
        <v>215</v>
      </c>
      <c r="AF39" s="167" t="s">
        <v>214</v>
      </c>
      <c r="AG39" s="168"/>
      <c r="AH39" s="166" t="s">
        <v>214</v>
      </c>
      <c r="AI39" s="167" t="s">
        <v>215</v>
      </c>
      <c r="AJ39" s="167"/>
      <c r="AK39" s="167" t="s">
        <v>226</v>
      </c>
      <c r="AL39" s="167" t="s">
        <v>227</v>
      </c>
      <c r="AM39" s="167" t="s">
        <v>215</v>
      </c>
      <c r="AN39" s="168"/>
      <c r="AO39" s="166" t="s">
        <v>214</v>
      </c>
      <c r="AP39" s="167" t="s">
        <v>215</v>
      </c>
      <c r="AQ39" s="167"/>
      <c r="AR39" s="167"/>
      <c r="AS39" s="167" t="s">
        <v>226</v>
      </c>
      <c r="AT39" s="167" t="s">
        <v>227</v>
      </c>
      <c r="AU39" s="168" t="s">
        <v>214</v>
      </c>
      <c r="AV39" s="166" t="s">
        <v>214</v>
      </c>
      <c r="AW39" s="167"/>
      <c r="AX39" s="167" t="s">
        <v>215</v>
      </c>
      <c r="AY39" s="167" t="s">
        <v>214</v>
      </c>
      <c r="AZ39" s="167"/>
      <c r="BA39" s="167" t="s">
        <v>226</v>
      </c>
      <c r="BB39" s="168" t="s">
        <v>227</v>
      </c>
      <c r="BC39" s="166"/>
      <c r="BD39" s="167"/>
      <c r="BE39" s="169"/>
      <c r="BF39" s="1054"/>
      <c r="BG39" s="1055"/>
      <c r="BH39" s="1056"/>
      <c r="BI39" s="1057"/>
      <c r="BJ39" s="1058"/>
      <c r="BK39" s="1059"/>
      <c r="BL39" s="1059"/>
      <c r="BM39" s="1059"/>
      <c r="BN39" s="1060"/>
    </row>
    <row r="40" spans="2:66" ht="20.25" customHeight="1" x14ac:dyDescent="0.15">
      <c r="B40" s="993"/>
      <c r="C40" s="995"/>
      <c r="D40" s="998"/>
      <c r="E40" s="965"/>
      <c r="F40" s="997"/>
      <c r="G40" s="1001"/>
      <c r="H40" s="1002"/>
      <c r="I40" s="153"/>
      <c r="J40" s="154" t="str">
        <f>G39</f>
        <v>介護職員</v>
      </c>
      <c r="K40" s="153"/>
      <c r="L40" s="154" t="str">
        <f>M39</f>
        <v>A</v>
      </c>
      <c r="M40" s="1005"/>
      <c r="N40" s="1006"/>
      <c r="O40" s="1017"/>
      <c r="P40" s="1018"/>
      <c r="Q40" s="1018"/>
      <c r="R40" s="1002"/>
      <c r="S40" s="1022"/>
      <c r="T40" s="1023"/>
      <c r="U40" s="1023"/>
      <c r="V40" s="1023"/>
      <c r="W40" s="1024"/>
      <c r="X40" s="170" t="s">
        <v>195</v>
      </c>
      <c r="Y40" s="171"/>
      <c r="Z40" s="172"/>
      <c r="AA40" s="158">
        <f>IF(AA39="","",VLOOKUP(AA39,'【記載例】シフト記号表（勤務時間帯）'!$C$6:$L$47,10,FALSE))</f>
        <v>8</v>
      </c>
      <c r="AB40" s="159" t="str">
        <f>IF(AB39="","",VLOOKUP(AB39,'【記載例】シフト記号表（勤務時間帯）'!$C$6:$L$47,10,FALSE))</f>
        <v/>
      </c>
      <c r="AC40" s="159">
        <f>IF(AC39="","",VLOOKUP(AC39,'【記載例】シフト記号表（勤務時間帯）'!$C$6:$L$47,10,FALSE))</f>
        <v>8</v>
      </c>
      <c r="AD40" s="159">
        <f>IF(AD39="","",VLOOKUP(AD39,'【記載例】シフト記号表（勤務時間帯）'!$C$6:$L$47,10,FALSE))</f>
        <v>8</v>
      </c>
      <c r="AE40" s="159">
        <f>IF(AE39="","",VLOOKUP(AE39,'【記載例】シフト記号表（勤務時間帯）'!$C$6:$L$47,10,FALSE))</f>
        <v>8</v>
      </c>
      <c r="AF40" s="159">
        <f>IF(AF39="","",VLOOKUP(AF39,'【記載例】シフト記号表（勤務時間帯）'!$C$6:$L$47,10,FALSE))</f>
        <v>7.9999999999999982</v>
      </c>
      <c r="AG40" s="160" t="str">
        <f>IF(AG39="","",VLOOKUP(AG39,'【記載例】シフト記号表（勤務時間帯）'!$C$6:$L$47,10,FALSE))</f>
        <v/>
      </c>
      <c r="AH40" s="158">
        <f>IF(AH39="","",VLOOKUP(AH39,'【記載例】シフト記号表（勤務時間帯）'!$C$6:$L$47,10,FALSE))</f>
        <v>7.9999999999999982</v>
      </c>
      <c r="AI40" s="159">
        <f>IF(AI39="","",VLOOKUP(AI39,'【記載例】シフト記号表（勤務時間帯）'!$C$6:$L$47,10,FALSE))</f>
        <v>8</v>
      </c>
      <c r="AJ40" s="159" t="str">
        <f>IF(AJ39="","",VLOOKUP(AJ39,'【記載例】シフト記号表（勤務時間帯）'!$C$6:$L$47,10,FALSE))</f>
        <v/>
      </c>
      <c r="AK40" s="159">
        <f>IF(AK39="","",VLOOKUP(AK39,'【記載例】シフト記号表（勤務時間帯）'!$C$6:$L$47,10,FALSE))</f>
        <v>8</v>
      </c>
      <c r="AL40" s="159">
        <f>IF(AL39="","",VLOOKUP(AL39,'【記載例】シフト記号表（勤務時間帯）'!$C$6:$L$47,10,FALSE))</f>
        <v>8</v>
      </c>
      <c r="AM40" s="159">
        <f>IF(AM39="","",VLOOKUP(AM39,'【記載例】シフト記号表（勤務時間帯）'!$C$6:$L$47,10,FALSE))</f>
        <v>8</v>
      </c>
      <c r="AN40" s="160" t="str">
        <f>IF(AN39="","",VLOOKUP(AN39,'【記載例】シフト記号表（勤務時間帯）'!$C$6:$L$47,10,FALSE))</f>
        <v/>
      </c>
      <c r="AO40" s="158">
        <f>IF(AO39="","",VLOOKUP(AO39,'【記載例】シフト記号表（勤務時間帯）'!$C$6:$L$47,10,FALSE))</f>
        <v>7.9999999999999982</v>
      </c>
      <c r="AP40" s="159">
        <f>IF(AP39="","",VLOOKUP(AP39,'【記載例】シフト記号表（勤務時間帯）'!$C$6:$L$47,10,FALSE))</f>
        <v>8</v>
      </c>
      <c r="AQ40" s="159" t="str">
        <f>IF(AQ39="","",VLOOKUP(AQ39,'【記載例】シフト記号表（勤務時間帯）'!$C$6:$L$47,10,FALSE))</f>
        <v/>
      </c>
      <c r="AR40" s="159" t="str">
        <f>IF(AR39="","",VLOOKUP(AR39,'【記載例】シフト記号表（勤務時間帯）'!$C$6:$L$47,10,FALSE))</f>
        <v/>
      </c>
      <c r="AS40" s="159">
        <f>IF(AS39="","",VLOOKUP(AS39,'【記載例】シフト記号表（勤務時間帯）'!$C$6:$L$47,10,FALSE))</f>
        <v>8</v>
      </c>
      <c r="AT40" s="159">
        <f>IF(AT39="","",VLOOKUP(AT39,'【記載例】シフト記号表（勤務時間帯）'!$C$6:$L$47,10,FALSE))</f>
        <v>8</v>
      </c>
      <c r="AU40" s="160">
        <f>IF(AU39="","",VLOOKUP(AU39,'【記載例】シフト記号表（勤務時間帯）'!$C$6:$L$47,10,FALSE))</f>
        <v>7.9999999999999982</v>
      </c>
      <c r="AV40" s="158">
        <f>IF(AV39="","",VLOOKUP(AV39,'【記載例】シフト記号表（勤務時間帯）'!$C$6:$L$47,10,FALSE))</f>
        <v>7.9999999999999982</v>
      </c>
      <c r="AW40" s="159" t="str">
        <f>IF(AW39="","",VLOOKUP(AW39,'【記載例】シフト記号表（勤務時間帯）'!$C$6:$L$47,10,FALSE))</f>
        <v/>
      </c>
      <c r="AX40" s="159">
        <f>IF(AX39="","",VLOOKUP(AX39,'【記載例】シフト記号表（勤務時間帯）'!$C$6:$L$47,10,FALSE))</f>
        <v>8</v>
      </c>
      <c r="AY40" s="159">
        <f>IF(AY39="","",VLOOKUP(AY39,'【記載例】シフト記号表（勤務時間帯）'!$C$6:$L$47,10,FALSE))</f>
        <v>7.9999999999999982</v>
      </c>
      <c r="AZ40" s="159" t="str">
        <f>IF(AZ39="","",VLOOKUP(AZ39,'【記載例】シフト記号表（勤務時間帯）'!$C$6:$L$47,10,FALSE))</f>
        <v/>
      </c>
      <c r="BA40" s="159">
        <f>IF(BA39="","",VLOOKUP(BA39,'【記載例】シフト記号表（勤務時間帯）'!$C$6:$L$47,10,FALSE))</f>
        <v>8</v>
      </c>
      <c r="BB40" s="160">
        <f>IF(BB39="","",VLOOKUP(BB39,'【記載例】シフト記号表（勤務時間帯）'!$C$6:$L$47,10,FALSE))</f>
        <v>8</v>
      </c>
      <c r="BC40" s="158" t="str">
        <f>IF(BC39="","",VLOOKUP(BC39,'【記載例】シフト記号表（勤務時間帯）'!$C$6:$L$47,10,FALSE))</f>
        <v/>
      </c>
      <c r="BD40" s="159" t="str">
        <f>IF(BD39="","",VLOOKUP(BD39,'【記載例】シフト記号表（勤務時間帯）'!$C$6:$L$47,10,FALSE))</f>
        <v/>
      </c>
      <c r="BE40" s="159" t="str">
        <f>IF(BE39="","",VLOOKUP(BE39,'【記載例】シフト記号表（勤務時間帯）'!$C$6:$L$47,10,FALSE))</f>
        <v/>
      </c>
      <c r="BF40" s="1064">
        <f>IF($BI$3="４週",SUM(AA40:BB40),IF($BI$3="暦月",SUM(AA40:BE40),""))</f>
        <v>160</v>
      </c>
      <c r="BG40" s="1065"/>
      <c r="BH40" s="1066">
        <f>IF($BI$3="４週",BF40/4,IF($BI$3="暦月",(BF40/($BI$8/7)),""))</f>
        <v>40</v>
      </c>
      <c r="BI40" s="1065"/>
      <c r="BJ40" s="1061"/>
      <c r="BK40" s="1062"/>
      <c r="BL40" s="1062"/>
      <c r="BM40" s="1062"/>
      <c r="BN40" s="1063"/>
    </row>
    <row r="41" spans="2:66" ht="20.25" customHeight="1" x14ac:dyDescent="0.15">
      <c r="B41" s="992">
        <f>B39+1</f>
        <v>13</v>
      </c>
      <c r="C41" s="994"/>
      <c r="D41" s="996" t="s">
        <v>222</v>
      </c>
      <c r="E41" s="965"/>
      <c r="F41" s="997"/>
      <c r="G41" s="999" t="s">
        <v>223</v>
      </c>
      <c r="H41" s="1000"/>
      <c r="I41" s="153"/>
      <c r="J41" s="154"/>
      <c r="K41" s="153"/>
      <c r="L41" s="154"/>
      <c r="M41" s="1003" t="s">
        <v>189</v>
      </c>
      <c r="N41" s="1004"/>
      <c r="O41" s="1052" t="s">
        <v>228</v>
      </c>
      <c r="P41" s="1053"/>
      <c r="Q41" s="1053"/>
      <c r="R41" s="1000"/>
      <c r="S41" s="1022" t="s">
        <v>231</v>
      </c>
      <c r="T41" s="1023"/>
      <c r="U41" s="1023"/>
      <c r="V41" s="1023"/>
      <c r="W41" s="1024"/>
      <c r="X41" s="173" t="s">
        <v>192</v>
      </c>
      <c r="Z41" s="174"/>
      <c r="AA41" s="166" t="s">
        <v>214</v>
      </c>
      <c r="AB41" s="167" t="s">
        <v>215</v>
      </c>
      <c r="AC41" s="167"/>
      <c r="AD41" s="167" t="s">
        <v>226</v>
      </c>
      <c r="AE41" s="167" t="s">
        <v>227</v>
      </c>
      <c r="AF41" s="167"/>
      <c r="AG41" s="168" t="s">
        <v>214</v>
      </c>
      <c r="AH41" s="166" t="s">
        <v>215</v>
      </c>
      <c r="AI41" s="167" t="s">
        <v>215</v>
      </c>
      <c r="AJ41" s="167" t="s">
        <v>214</v>
      </c>
      <c r="AK41" s="167"/>
      <c r="AL41" s="167" t="s">
        <v>226</v>
      </c>
      <c r="AM41" s="167" t="s">
        <v>227</v>
      </c>
      <c r="AN41" s="168"/>
      <c r="AO41" s="166" t="s">
        <v>215</v>
      </c>
      <c r="AP41" s="167"/>
      <c r="AQ41" s="167" t="s">
        <v>215</v>
      </c>
      <c r="AR41" s="167" t="s">
        <v>215</v>
      </c>
      <c r="AS41" s="167"/>
      <c r="AT41" s="167" t="s">
        <v>226</v>
      </c>
      <c r="AU41" s="168" t="s">
        <v>227</v>
      </c>
      <c r="AV41" s="166" t="s">
        <v>215</v>
      </c>
      <c r="AW41" s="167" t="s">
        <v>214</v>
      </c>
      <c r="AX41" s="167"/>
      <c r="AY41" s="167" t="s">
        <v>215</v>
      </c>
      <c r="AZ41" s="167" t="s">
        <v>232</v>
      </c>
      <c r="BA41" s="167"/>
      <c r="BB41" s="168" t="s">
        <v>226</v>
      </c>
      <c r="BC41" s="166"/>
      <c r="BD41" s="167"/>
      <c r="BE41" s="169"/>
      <c r="BF41" s="1054"/>
      <c r="BG41" s="1055"/>
      <c r="BH41" s="1056"/>
      <c r="BI41" s="1057"/>
      <c r="BJ41" s="1058"/>
      <c r="BK41" s="1059"/>
      <c r="BL41" s="1059"/>
      <c r="BM41" s="1059"/>
      <c r="BN41" s="1060"/>
    </row>
    <row r="42" spans="2:66" ht="20.25" customHeight="1" x14ac:dyDescent="0.15">
      <c r="B42" s="993"/>
      <c r="C42" s="995"/>
      <c r="D42" s="998"/>
      <c r="E42" s="965"/>
      <c r="F42" s="997"/>
      <c r="G42" s="1001"/>
      <c r="H42" s="1002"/>
      <c r="I42" s="153"/>
      <c r="J42" s="154" t="str">
        <f>G41</f>
        <v>介護職員</v>
      </c>
      <c r="K42" s="153"/>
      <c r="L42" s="154" t="str">
        <f>M41</f>
        <v>A</v>
      </c>
      <c r="M42" s="1005"/>
      <c r="N42" s="1006"/>
      <c r="O42" s="1017"/>
      <c r="P42" s="1018"/>
      <c r="Q42" s="1018"/>
      <c r="R42" s="1002"/>
      <c r="S42" s="1022"/>
      <c r="T42" s="1023"/>
      <c r="U42" s="1023"/>
      <c r="V42" s="1023"/>
      <c r="W42" s="1024"/>
      <c r="X42" s="170" t="s">
        <v>195</v>
      </c>
      <c r="Y42" s="171"/>
      <c r="Z42" s="172"/>
      <c r="AA42" s="158">
        <f>IF(AA41="","",VLOOKUP(AA41,'【記載例】シフト記号表（勤務時間帯）'!$C$6:$L$47,10,FALSE))</f>
        <v>7.9999999999999982</v>
      </c>
      <c r="AB42" s="159">
        <f>IF(AB41="","",VLOOKUP(AB41,'【記載例】シフト記号表（勤務時間帯）'!$C$6:$L$47,10,FALSE))</f>
        <v>8</v>
      </c>
      <c r="AC42" s="159" t="str">
        <f>IF(AC41="","",VLOOKUP(AC41,'【記載例】シフト記号表（勤務時間帯）'!$C$6:$L$47,10,FALSE))</f>
        <v/>
      </c>
      <c r="AD42" s="159">
        <f>IF(AD41="","",VLOOKUP(AD41,'【記載例】シフト記号表（勤務時間帯）'!$C$6:$L$47,10,FALSE))</f>
        <v>8</v>
      </c>
      <c r="AE42" s="159">
        <f>IF(AE41="","",VLOOKUP(AE41,'【記載例】シフト記号表（勤務時間帯）'!$C$6:$L$47,10,FALSE))</f>
        <v>8</v>
      </c>
      <c r="AF42" s="159" t="str">
        <f>IF(AF41="","",VLOOKUP(AF41,'【記載例】シフト記号表（勤務時間帯）'!$C$6:$L$47,10,FALSE))</f>
        <v/>
      </c>
      <c r="AG42" s="160">
        <f>IF(AG41="","",VLOOKUP(AG41,'【記載例】シフト記号表（勤務時間帯）'!$C$6:$L$47,10,FALSE))</f>
        <v>7.9999999999999982</v>
      </c>
      <c r="AH42" s="158">
        <f>IF(AH41="","",VLOOKUP(AH41,'【記載例】シフト記号表（勤務時間帯）'!$C$6:$L$47,10,FALSE))</f>
        <v>8</v>
      </c>
      <c r="AI42" s="159">
        <f>IF(AI41="","",VLOOKUP(AI41,'【記載例】シフト記号表（勤務時間帯）'!$C$6:$L$47,10,FALSE))</f>
        <v>8</v>
      </c>
      <c r="AJ42" s="159">
        <f>IF(AJ41="","",VLOOKUP(AJ41,'【記載例】シフト記号表（勤務時間帯）'!$C$6:$L$47,10,FALSE))</f>
        <v>7.9999999999999982</v>
      </c>
      <c r="AK42" s="159" t="str">
        <f>IF(AK41="","",VLOOKUP(AK41,'【記載例】シフト記号表（勤務時間帯）'!$C$6:$L$47,10,FALSE))</f>
        <v/>
      </c>
      <c r="AL42" s="159">
        <f>IF(AL41="","",VLOOKUP(AL41,'【記載例】シフト記号表（勤務時間帯）'!$C$6:$L$47,10,FALSE))</f>
        <v>8</v>
      </c>
      <c r="AM42" s="159">
        <f>IF(AM41="","",VLOOKUP(AM41,'【記載例】シフト記号表（勤務時間帯）'!$C$6:$L$47,10,FALSE))</f>
        <v>8</v>
      </c>
      <c r="AN42" s="160" t="str">
        <f>IF(AN41="","",VLOOKUP(AN41,'【記載例】シフト記号表（勤務時間帯）'!$C$6:$L$47,10,FALSE))</f>
        <v/>
      </c>
      <c r="AO42" s="158">
        <f>IF(AO41="","",VLOOKUP(AO41,'【記載例】シフト記号表（勤務時間帯）'!$C$6:$L$47,10,FALSE))</f>
        <v>8</v>
      </c>
      <c r="AP42" s="159" t="str">
        <f>IF(AP41="","",VLOOKUP(AP41,'【記載例】シフト記号表（勤務時間帯）'!$C$6:$L$47,10,FALSE))</f>
        <v/>
      </c>
      <c r="AQ42" s="159">
        <f>IF(AQ41="","",VLOOKUP(AQ41,'【記載例】シフト記号表（勤務時間帯）'!$C$6:$L$47,10,FALSE))</f>
        <v>8</v>
      </c>
      <c r="AR42" s="159">
        <f>IF(AR41="","",VLOOKUP(AR41,'【記載例】シフト記号表（勤務時間帯）'!$C$6:$L$47,10,FALSE))</f>
        <v>8</v>
      </c>
      <c r="AS42" s="159" t="str">
        <f>IF(AS41="","",VLOOKUP(AS41,'【記載例】シフト記号表（勤務時間帯）'!$C$6:$L$47,10,FALSE))</f>
        <v/>
      </c>
      <c r="AT42" s="159">
        <f>IF(AT41="","",VLOOKUP(AT41,'【記載例】シフト記号表（勤務時間帯）'!$C$6:$L$47,10,FALSE))</f>
        <v>8</v>
      </c>
      <c r="AU42" s="160">
        <f>IF(AU41="","",VLOOKUP(AU41,'【記載例】シフト記号表（勤務時間帯）'!$C$6:$L$47,10,FALSE))</f>
        <v>8</v>
      </c>
      <c r="AV42" s="158">
        <f>IF(AV41="","",VLOOKUP(AV41,'【記載例】シフト記号表（勤務時間帯）'!$C$6:$L$47,10,FALSE))</f>
        <v>8</v>
      </c>
      <c r="AW42" s="159">
        <f>IF(AW41="","",VLOOKUP(AW41,'【記載例】シフト記号表（勤務時間帯）'!$C$6:$L$47,10,FALSE))</f>
        <v>7.9999999999999982</v>
      </c>
      <c r="AX42" s="159" t="str">
        <f>IF(AX41="","",VLOOKUP(AX41,'【記載例】シフト記号表（勤務時間帯）'!$C$6:$L$47,10,FALSE))</f>
        <v/>
      </c>
      <c r="AY42" s="159">
        <f>IF(AY41="","",VLOOKUP(AY41,'【記載例】シフト記号表（勤務時間帯）'!$C$6:$L$47,10,FALSE))</f>
        <v>8</v>
      </c>
      <c r="AZ42" s="159">
        <f>IF(AZ41="","",VLOOKUP(AZ41,'【記載例】シフト記号表（勤務時間帯）'!$C$6:$L$47,10,FALSE))</f>
        <v>8</v>
      </c>
      <c r="BA42" s="159" t="str">
        <f>IF(BA41="","",VLOOKUP(BA41,'【記載例】シフト記号表（勤務時間帯）'!$C$6:$L$47,10,FALSE))</f>
        <v/>
      </c>
      <c r="BB42" s="160">
        <f>IF(BB41="","",VLOOKUP(BB41,'【記載例】シフト記号表（勤務時間帯）'!$C$6:$L$47,10,FALSE))</f>
        <v>8</v>
      </c>
      <c r="BC42" s="158" t="str">
        <f>IF(BC41="","",VLOOKUP(BC41,'【記載例】シフト記号表（勤務時間帯）'!$C$6:$L$47,10,FALSE))</f>
        <v/>
      </c>
      <c r="BD42" s="159" t="str">
        <f>IF(BD41="","",VLOOKUP(BD41,'【記載例】シフト記号表（勤務時間帯）'!$C$6:$L$47,10,FALSE))</f>
        <v/>
      </c>
      <c r="BE42" s="159" t="str">
        <f>IF(BE41="","",VLOOKUP(BE41,'【記載例】シフト記号表（勤務時間帯）'!$C$6:$L$47,10,FALSE))</f>
        <v/>
      </c>
      <c r="BF42" s="1064">
        <f>IF($BI$3="４週",SUM(AA42:BB42),IF($BI$3="暦月",SUM(AA42:BE42),""))</f>
        <v>160</v>
      </c>
      <c r="BG42" s="1065"/>
      <c r="BH42" s="1066">
        <f>IF($BI$3="４週",BF42/4,IF($BI$3="暦月",(BF42/($BI$8/7)),""))</f>
        <v>40</v>
      </c>
      <c r="BI42" s="1065"/>
      <c r="BJ42" s="1061"/>
      <c r="BK42" s="1062"/>
      <c r="BL42" s="1062"/>
      <c r="BM42" s="1062"/>
      <c r="BN42" s="1063"/>
    </row>
    <row r="43" spans="2:66" ht="20.25" customHeight="1" x14ac:dyDescent="0.15">
      <c r="B43" s="992">
        <f>B41+1</f>
        <v>14</v>
      </c>
      <c r="C43" s="994"/>
      <c r="D43" s="996" t="s">
        <v>222</v>
      </c>
      <c r="E43" s="965"/>
      <c r="F43" s="997"/>
      <c r="G43" s="999" t="s">
        <v>223</v>
      </c>
      <c r="H43" s="1000"/>
      <c r="I43" s="153"/>
      <c r="J43" s="154"/>
      <c r="K43" s="153"/>
      <c r="L43" s="154"/>
      <c r="M43" s="1003" t="s">
        <v>197</v>
      </c>
      <c r="N43" s="1004"/>
      <c r="O43" s="1052" t="s">
        <v>228</v>
      </c>
      <c r="P43" s="1053"/>
      <c r="Q43" s="1053"/>
      <c r="R43" s="1000"/>
      <c r="S43" s="1022" t="s">
        <v>233</v>
      </c>
      <c r="T43" s="1023"/>
      <c r="U43" s="1023"/>
      <c r="V43" s="1023"/>
      <c r="W43" s="1024"/>
      <c r="X43" s="173" t="s">
        <v>192</v>
      </c>
      <c r="Z43" s="174"/>
      <c r="AA43" s="166"/>
      <c r="AB43" s="167" t="s">
        <v>214</v>
      </c>
      <c r="AC43" s="167" t="s">
        <v>215</v>
      </c>
      <c r="AD43" s="167"/>
      <c r="AE43" s="167" t="s">
        <v>215</v>
      </c>
      <c r="AF43" s="167" t="s">
        <v>215</v>
      </c>
      <c r="AG43" s="168"/>
      <c r="AH43" s="166"/>
      <c r="AI43" s="167" t="s">
        <v>214</v>
      </c>
      <c r="AJ43" s="167" t="s">
        <v>215</v>
      </c>
      <c r="AK43" s="167" t="s">
        <v>215</v>
      </c>
      <c r="AL43" s="167"/>
      <c r="AM43" s="167"/>
      <c r="AN43" s="168" t="s">
        <v>214</v>
      </c>
      <c r="AO43" s="166"/>
      <c r="AP43" s="167"/>
      <c r="AQ43" s="167" t="s">
        <v>214</v>
      </c>
      <c r="AR43" s="167" t="s">
        <v>214</v>
      </c>
      <c r="AS43" s="167" t="s">
        <v>215</v>
      </c>
      <c r="AT43" s="167"/>
      <c r="AU43" s="168" t="s">
        <v>215</v>
      </c>
      <c r="AV43" s="166"/>
      <c r="AW43" s="167" t="s">
        <v>215</v>
      </c>
      <c r="AX43" s="167" t="s">
        <v>215</v>
      </c>
      <c r="AY43" s="167"/>
      <c r="AZ43" s="167" t="s">
        <v>215</v>
      </c>
      <c r="BA43" s="167" t="s">
        <v>214</v>
      </c>
      <c r="BB43" s="168"/>
      <c r="BC43" s="166"/>
      <c r="BD43" s="167"/>
      <c r="BE43" s="169"/>
      <c r="BF43" s="1054"/>
      <c r="BG43" s="1055"/>
      <c r="BH43" s="1056"/>
      <c r="BI43" s="1057"/>
      <c r="BJ43" s="1058"/>
      <c r="BK43" s="1059"/>
      <c r="BL43" s="1059"/>
      <c r="BM43" s="1059"/>
      <c r="BN43" s="1060"/>
    </row>
    <row r="44" spans="2:66" ht="20.25" customHeight="1" x14ac:dyDescent="0.15">
      <c r="B44" s="993"/>
      <c r="C44" s="995"/>
      <c r="D44" s="998"/>
      <c r="E44" s="965"/>
      <c r="F44" s="997"/>
      <c r="G44" s="1001"/>
      <c r="H44" s="1002"/>
      <c r="I44" s="153"/>
      <c r="J44" s="154" t="str">
        <f>G43</f>
        <v>介護職員</v>
      </c>
      <c r="K44" s="153"/>
      <c r="L44" s="154" t="str">
        <f>M43</f>
        <v>C</v>
      </c>
      <c r="M44" s="1005"/>
      <c r="N44" s="1006"/>
      <c r="O44" s="1017"/>
      <c r="P44" s="1018"/>
      <c r="Q44" s="1018"/>
      <c r="R44" s="1002"/>
      <c r="S44" s="1022"/>
      <c r="T44" s="1023"/>
      <c r="U44" s="1023"/>
      <c r="V44" s="1023"/>
      <c r="W44" s="1024"/>
      <c r="X44" s="170" t="s">
        <v>195</v>
      </c>
      <c r="Y44" s="171"/>
      <c r="Z44" s="172"/>
      <c r="AA44" s="158" t="str">
        <f>IF(AA43="","",VLOOKUP(AA43,'【記載例】シフト記号表（勤務時間帯）'!$C$6:$L$47,10,FALSE))</f>
        <v/>
      </c>
      <c r="AB44" s="159">
        <f>IF(AB43="","",VLOOKUP(AB43,'【記載例】シフト記号表（勤務時間帯）'!$C$6:$L$47,10,FALSE))</f>
        <v>7.9999999999999982</v>
      </c>
      <c r="AC44" s="159">
        <f>IF(AC43="","",VLOOKUP(AC43,'【記載例】シフト記号表（勤務時間帯）'!$C$6:$L$47,10,FALSE))</f>
        <v>8</v>
      </c>
      <c r="AD44" s="159" t="str">
        <f>IF(AD43="","",VLOOKUP(AD43,'【記載例】シフト記号表（勤務時間帯）'!$C$6:$L$47,10,FALSE))</f>
        <v/>
      </c>
      <c r="AE44" s="159">
        <f>IF(AE43="","",VLOOKUP(AE43,'【記載例】シフト記号表（勤務時間帯）'!$C$6:$L$47,10,FALSE))</f>
        <v>8</v>
      </c>
      <c r="AF44" s="159">
        <f>IF(AF43="","",VLOOKUP(AF43,'【記載例】シフト記号表（勤務時間帯）'!$C$6:$L$47,10,FALSE))</f>
        <v>8</v>
      </c>
      <c r="AG44" s="160" t="str">
        <f>IF(AG43="","",VLOOKUP(AG43,'【記載例】シフト記号表（勤務時間帯）'!$C$6:$L$47,10,FALSE))</f>
        <v/>
      </c>
      <c r="AH44" s="158" t="str">
        <f>IF(AH43="","",VLOOKUP(AH43,'【記載例】シフト記号表（勤務時間帯）'!$C$6:$L$47,10,FALSE))</f>
        <v/>
      </c>
      <c r="AI44" s="159">
        <f>IF(AI43="","",VLOOKUP(AI43,'【記載例】シフト記号表（勤務時間帯）'!$C$6:$L$47,10,FALSE))</f>
        <v>7.9999999999999982</v>
      </c>
      <c r="AJ44" s="159">
        <f>IF(AJ43="","",VLOOKUP(AJ43,'【記載例】シフト記号表（勤務時間帯）'!$C$6:$L$47,10,FALSE))</f>
        <v>8</v>
      </c>
      <c r="AK44" s="159">
        <f>IF(AK43="","",VLOOKUP(AK43,'【記載例】シフト記号表（勤務時間帯）'!$C$6:$L$47,10,FALSE))</f>
        <v>8</v>
      </c>
      <c r="AL44" s="159" t="str">
        <f>IF(AL43="","",VLOOKUP(AL43,'【記載例】シフト記号表（勤務時間帯）'!$C$6:$L$47,10,FALSE))</f>
        <v/>
      </c>
      <c r="AM44" s="159" t="str">
        <f>IF(AM43="","",VLOOKUP(AM43,'【記載例】シフト記号表（勤務時間帯）'!$C$6:$L$47,10,FALSE))</f>
        <v/>
      </c>
      <c r="AN44" s="160">
        <f>IF(AN43="","",VLOOKUP(AN43,'【記載例】シフト記号表（勤務時間帯）'!$C$6:$L$47,10,FALSE))</f>
        <v>7.9999999999999982</v>
      </c>
      <c r="AO44" s="158" t="str">
        <f>IF(AO43="","",VLOOKUP(AO43,'【記載例】シフト記号表（勤務時間帯）'!$C$6:$L$47,10,FALSE))</f>
        <v/>
      </c>
      <c r="AP44" s="159" t="str">
        <f>IF(AP43="","",VLOOKUP(AP43,'【記載例】シフト記号表（勤務時間帯）'!$C$6:$L$47,10,FALSE))</f>
        <v/>
      </c>
      <c r="AQ44" s="159">
        <f>IF(AQ43="","",VLOOKUP(AQ43,'【記載例】シフト記号表（勤務時間帯）'!$C$6:$L$47,10,FALSE))</f>
        <v>7.9999999999999982</v>
      </c>
      <c r="AR44" s="159">
        <f>IF(AR43="","",VLOOKUP(AR43,'【記載例】シフト記号表（勤務時間帯）'!$C$6:$L$47,10,FALSE))</f>
        <v>7.9999999999999982</v>
      </c>
      <c r="AS44" s="159">
        <f>IF(AS43="","",VLOOKUP(AS43,'【記載例】シフト記号表（勤務時間帯）'!$C$6:$L$47,10,FALSE))</f>
        <v>8</v>
      </c>
      <c r="AT44" s="159" t="str">
        <f>IF(AT43="","",VLOOKUP(AT43,'【記載例】シフト記号表（勤務時間帯）'!$C$6:$L$47,10,FALSE))</f>
        <v/>
      </c>
      <c r="AU44" s="160">
        <f>IF(AU43="","",VLOOKUP(AU43,'【記載例】シフト記号表（勤務時間帯）'!$C$6:$L$47,10,FALSE))</f>
        <v>8</v>
      </c>
      <c r="AV44" s="158" t="str">
        <f>IF(AV43="","",VLOOKUP(AV43,'【記載例】シフト記号表（勤務時間帯）'!$C$6:$L$47,10,FALSE))</f>
        <v/>
      </c>
      <c r="AW44" s="159">
        <f>IF(AW43="","",VLOOKUP(AW43,'【記載例】シフト記号表（勤務時間帯）'!$C$6:$L$47,10,FALSE))</f>
        <v>8</v>
      </c>
      <c r="AX44" s="159">
        <f>IF(AX43="","",VLOOKUP(AX43,'【記載例】シフト記号表（勤務時間帯）'!$C$6:$L$47,10,FALSE))</f>
        <v>8</v>
      </c>
      <c r="AY44" s="159" t="str">
        <f>IF(AY43="","",VLOOKUP(AY43,'【記載例】シフト記号表（勤務時間帯）'!$C$6:$L$47,10,FALSE))</f>
        <v/>
      </c>
      <c r="AZ44" s="159">
        <f>IF(AZ43="","",VLOOKUP(AZ43,'【記載例】シフト記号表（勤務時間帯）'!$C$6:$L$47,10,FALSE))</f>
        <v>8</v>
      </c>
      <c r="BA44" s="159">
        <f>IF(BA43="","",VLOOKUP(BA43,'【記載例】シフト記号表（勤務時間帯）'!$C$6:$L$47,10,FALSE))</f>
        <v>7.9999999999999982</v>
      </c>
      <c r="BB44" s="160" t="str">
        <f>IF(BB43="","",VLOOKUP(BB43,'【記載例】シフト記号表（勤務時間帯）'!$C$6:$L$47,10,FALSE))</f>
        <v/>
      </c>
      <c r="BC44" s="158" t="str">
        <f>IF(BC43="","",VLOOKUP(BC43,'【記載例】シフト記号表（勤務時間帯）'!$C$6:$L$47,10,FALSE))</f>
        <v/>
      </c>
      <c r="BD44" s="159" t="str">
        <f>IF(BD43="","",VLOOKUP(BD43,'【記載例】シフト記号表（勤務時間帯）'!$C$6:$L$47,10,FALSE))</f>
        <v/>
      </c>
      <c r="BE44" s="159" t="str">
        <f>IF(BE43="","",VLOOKUP(BE43,'【記載例】シフト記号表（勤務時間帯）'!$C$6:$L$47,10,FALSE))</f>
        <v/>
      </c>
      <c r="BF44" s="1064">
        <f>IF($BI$3="４週",SUM(AA44:BB44),IF($BI$3="暦月",SUM(AA44:BE44),""))</f>
        <v>128</v>
      </c>
      <c r="BG44" s="1065"/>
      <c r="BH44" s="1066">
        <f>IF($BI$3="４週",BF44/4,IF($BI$3="暦月",(BF44/($BI$8/7)),""))</f>
        <v>32</v>
      </c>
      <c r="BI44" s="1065"/>
      <c r="BJ44" s="1061"/>
      <c r="BK44" s="1062"/>
      <c r="BL44" s="1062"/>
      <c r="BM44" s="1062"/>
      <c r="BN44" s="1063"/>
    </row>
    <row r="45" spans="2:66" ht="20.25" customHeight="1" x14ac:dyDescent="0.15">
      <c r="B45" s="992">
        <f>B43+1</f>
        <v>15</v>
      </c>
      <c r="C45" s="994" t="s">
        <v>234</v>
      </c>
      <c r="D45" s="996" t="s">
        <v>235</v>
      </c>
      <c r="E45" s="965"/>
      <c r="F45" s="997"/>
      <c r="G45" s="999" t="s">
        <v>223</v>
      </c>
      <c r="H45" s="1000"/>
      <c r="I45" s="153"/>
      <c r="J45" s="154"/>
      <c r="K45" s="153"/>
      <c r="L45" s="154"/>
      <c r="M45" s="1003" t="s">
        <v>189</v>
      </c>
      <c r="N45" s="1004"/>
      <c r="O45" s="1052" t="s">
        <v>224</v>
      </c>
      <c r="P45" s="1053"/>
      <c r="Q45" s="1053"/>
      <c r="R45" s="1000"/>
      <c r="S45" s="1022" t="s">
        <v>236</v>
      </c>
      <c r="T45" s="1023"/>
      <c r="U45" s="1023"/>
      <c r="V45" s="1023"/>
      <c r="W45" s="1024"/>
      <c r="X45" s="173" t="s">
        <v>192</v>
      </c>
      <c r="Z45" s="174"/>
      <c r="AA45" s="166" t="s">
        <v>215</v>
      </c>
      <c r="AB45" s="167" t="s">
        <v>215</v>
      </c>
      <c r="AC45" s="167"/>
      <c r="AD45" s="167"/>
      <c r="AE45" s="167" t="s">
        <v>226</v>
      </c>
      <c r="AF45" s="167" t="s">
        <v>227</v>
      </c>
      <c r="AG45" s="168" t="s">
        <v>214</v>
      </c>
      <c r="AH45" s="166" t="s">
        <v>214</v>
      </c>
      <c r="AI45" s="167"/>
      <c r="AJ45" s="167" t="s">
        <v>215</v>
      </c>
      <c r="AK45" s="167" t="s">
        <v>215</v>
      </c>
      <c r="AL45" s="167"/>
      <c r="AM45" s="167" t="s">
        <v>226</v>
      </c>
      <c r="AN45" s="168" t="s">
        <v>227</v>
      </c>
      <c r="AO45" s="166" t="s">
        <v>214</v>
      </c>
      <c r="AP45" s="167" t="s">
        <v>214</v>
      </c>
      <c r="AQ45" s="167"/>
      <c r="AR45" s="167" t="s">
        <v>215</v>
      </c>
      <c r="AS45" s="167"/>
      <c r="AT45" s="167"/>
      <c r="AU45" s="168" t="s">
        <v>226</v>
      </c>
      <c r="AV45" s="166" t="s">
        <v>227</v>
      </c>
      <c r="AW45" s="167" t="s">
        <v>214</v>
      </c>
      <c r="AX45" s="167" t="s">
        <v>214</v>
      </c>
      <c r="AY45" s="167"/>
      <c r="AZ45" s="167" t="s">
        <v>214</v>
      </c>
      <c r="BA45" s="167" t="s">
        <v>215</v>
      </c>
      <c r="BB45" s="168" t="s">
        <v>215</v>
      </c>
      <c r="BC45" s="166"/>
      <c r="BD45" s="167"/>
      <c r="BE45" s="169"/>
      <c r="BF45" s="1054"/>
      <c r="BG45" s="1055"/>
      <c r="BH45" s="1056"/>
      <c r="BI45" s="1057"/>
      <c r="BJ45" s="1058"/>
      <c r="BK45" s="1059"/>
      <c r="BL45" s="1059"/>
      <c r="BM45" s="1059"/>
      <c r="BN45" s="1060"/>
    </row>
    <row r="46" spans="2:66" ht="20.25" customHeight="1" x14ac:dyDescent="0.15">
      <c r="B46" s="993"/>
      <c r="C46" s="995"/>
      <c r="D46" s="998"/>
      <c r="E46" s="965"/>
      <c r="F46" s="997"/>
      <c r="G46" s="1001"/>
      <c r="H46" s="1002"/>
      <c r="I46" s="153"/>
      <c r="J46" s="154" t="str">
        <f>G45</f>
        <v>介護職員</v>
      </c>
      <c r="K46" s="153"/>
      <c r="L46" s="154" t="str">
        <f>M45</f>
        <v>A</v>
      </c>
      <c r="M46" s="1005"/>
      <c r="N46" s="1006"/>
      <c r="O46" s="1017"/>
      <c r="P46" s="1018"/>
      <c r="Q46" s="1018"/>
      <c r="R46" s="1002"/>
      <c r="S46" s="1022"/>
      <c r="T46" s="1023"/>
      <c r="U46" s="1023"/>
      <c r="V46" s="1023"/>
      <c r="W46" s="1024"/>
      <c r="X46" s="170" t="s">
        <v>195</v>
      </c>
      <c r="Y46" s="171"/>
      <c r="Z46" s="172"/>
      <c r="AA46" s="158">
        <f>IF(AA45="","",VLOOKUP(AA45,'【記載例】シフト記号表（勤務時間帯）'!$C$6:$L$47,10,FALSE))</f>
        <v>8</v>
      </c>
      <c r="AB46" s="159">
        <f>IF(AB45="","",VLOOKUP(AB45,'【記載例】シフト記号表（勤務時間帯）'!$C$6:$L$47,10,FALSE))</f>
        <v>8</v>
      </c>
      <c r="AC46" s="159" t="str">
        <f>IF(AC45="","",VLOOKUP(AC45,'【記載例】シフト記号表（勤務時間帯）'!$C$6:$L$47,10,FALSE))</f>
        <v/>
      </c>
      <c r="AD46" s="159" t="str">
        <f>IF(AD45="","",VLOOKUP(AD45,'【記載例】シフト記号表（勤務時間帯）'!$C$6:$L$47,10,FALSE))</f>
        <v/>
      </c>
      <c r="AE46" s="159">
        <f>IF(AE45="","",VLOOKUP(AE45,'【記載例】シフト記号表（勤務時間帯）'!$C$6:$L$47,10,FALSE))</f>
        <v>8</v>
      </c>
      <c r="AF46" s="159">
        <f>IF(AF45="","",VLOOKUP(AF45,'【記載例】シフト記号表（勤務時間帯）'!$C$6:$L$47,10,FALSE))</f>
        <v>8</v>
      </c>
      <c r="AG46" s="160">
        <f>IF(AG45="","",VLOOKUP(AG45,'【記載例】シフト記号表（勤務時間帯）'!$C$6:$L$47,10,FALSE))</f>
        <v>7.9999999999999982</v>
      </c>
      <c r="AH46" s="158">
        <f>IF(AH45="","",VLOOKUP(AH45,'【記載例】シフト記号表（勤務時間帯）'!$C$6:$L$47,10,FALSE))</f>
        <v>7.9999999999999982</v>
      </c>
      <c r="AI46" s="159" t="str">
        <f>IF(AI45="","",VLOOKUP(AI45,'【記載例】シフト記号表（勤務時間帯）'!$C$6:$L$47,10,FALSE))</f>
        <v/>
      </c>
      <c r="AJ46" s="159">
        <f>IF(AJ45="","",VLOOKUP(AJ45,'【記載例】シフト記号表（勤務時間帯）'!$C$6:$L$47,10,FALSE))</f>
        <v>8</v>
      </c>
      <c r="AK46" s="159">
        <f>IF(AK45="","",VLOOKUP(AK45,'【記載例】シフト記号表（勤務時間帯）'!$C$6:$L$47,10,FALSE))</f>
        <v>8</v>
      </c>
      <c r="AL46" s="159" t="str">
        <f>IF(AL45="","",VLOOKUP(AL45,'【記載例】シフト記号表（勤務時間帯）'!$C$6:$L$47,10,FALSE))</f>
        <v/>
      </c>
      <c r="AM46" s="159">
        <f>IF(AM45="","",VLOOKUP(AM45,'【記載例】シフト記号表（勤務時間帯）'!$C$6:$L$47,10,FALSE))</f>
        <v>8</v>
      </c>
      <c r="AN46" s="160">
        <f>IF(AN45="","",VLOOKUP(AN45,'【記載例】シフト記号表（勤務時間帯）'!$C$6:$L$47,10,FALSE))</f>
        <v>8</v>
      </c>
      <c r="AO46" s="158">
        <f>IF(AO45="","",VLOOKUP(AO45,'【記載例】シフト記号表（勤務時間帯）'!$C$6:$L$47,10,FALSE))</f>
        <v>7.9999999999999982</v>
      </c>
      <c r="AP46" s="159">
        <f>IF(AP45="","",VLOOKUP(AP45,'【記載例】シフト記号表（勤務時間帯）'!$C$6:$L$47,10,FALSE))</f>
        <v>7.9999999999999982</v>
      </c>
      <c r="AQ46" s="159" t="str">
        <f>IF(AQ45="","",VLOOKUP(AQ45,'【記載例】シフト記号表（勤務時間帯）'!$C$6:$L$47,10,FALSE))</f>
        <v/>
      </c>
      <c r="AR46" s="159">
        <f>IF(AR45="","",VLOOKUP(AR45,'【記載例】シフト記号表（勤務時間帯）'!$C$6:$L$47,10,FALSE))</f>
        <v>8</v>
      </c>
      <c r="AS46" s="159" t="str">
        <f>IF(AS45="","",VLOOKUP(AS45,'【記載例】シフト記号表（勤務時間帯）'!$C$6:$L$47,10,FALSE))</f>
        <v/>
      </c>
      <c r="AT46" s="159" t="str">
        <f>IF(AT45="","",VLOOKUP(AT45,'【記載例】シフト記号表（勤務時間帯）'!$C$6:$L$47,10,FALSE))</f>
        <v/>
      </c>
      <c r="AU46" s="160">
        <f>IF(AU45="","",VLOOKUP(AU45,'【記載例】シフト記号表（勤務時間帯）'!$C$6:$L$47,10,FALSE))</f>
        <v>8</v>
      </c>
      <c r="AV46" s="158">
        <f>IF(AV45="","",VLOOKUP(AV45,'【記載例】シフト記号表（勤務時間帯）'!$C$6:$L$47,10,FALSE))</f>
        <v>8</v>
      </c>
      <c r="AW46" s="159">
        <f>IF(AW45="","",VLOOKUP(AW45,'【記載例】シフト記号表（勤務時間帯）'!$C$6:$L$47,10,FALSE))</f>
        <v>7.9999999999999982</v>
      </c>
      <c r="AX46" s="159">
        <f>IF(AX45="","",VLOOKUP(AX45,'【記載例】シフト記号表（勤務時間帯）'!$C$6:$L$47,10,FALSE))</f>
        <v>7.9999999999999982</v>
      </c>
      <c r="AY46" s="159" t="str">
        <f>IF(AY45="","",VLOOKUP(AY45,'【記載例】シフト記号表（勤務時間帯）'!$C$6:$L$47,10,FALSE))</f>
        <v/>
      </c>
      <c r="AZ46" s="159">
        <f>IF(AZ45="","",VLOOKUP(AZ45,'【記載例】シフト記号表（勤務時間帯）'!$C$6:$L$47,10,FALSE))</f>
        <v>7.9999999999999982</v>
      </c>
      <c r="BA46" s="159">
        <f>IF(BA45="","",VLOOKUP(BA45,'【記載例】シフト記号表（勤務時間帯）'!$C$6:$L$47,10,FALSE))</f>
        <v>8</v>
      </c>
      <c r="BB46" s="160">
        <f>IF(BB45="","",VLOOKUP(BB45,'【記載例】シフト記号表（勤務時間帯）'!$C$6:$L$47,10,FALSE))</f>
        <v>8</v>
      </c>
      <c r="BC46" s="158" t="str">
        <f>IF(BC45="","",VLOOKUP(BC45,'【記載例】シフト記号表（勤務時間帯）'!$C$6:$L$47,10,FALSE))</f>
        <v/>
      </c>
      <c r="BD46" s="159" t="str">
        <f>IF(BD45="","",VLOOKUP(BD45,'【記載例】シフト記号表（勤務時間帯）'!$C$6:$L$47,10,FALSE))</f>
        <v/>
      </c>
      <c r="BE46" s="159" t="str">
        <f>IF(BE45="","",VLOOKUP(BE45,'【記載例】シフト記号表（勤務時間帯）'!$C$6:$L$47,10,FALSE))</f>
        <v/>
      </c>
      <c r="BF46" s="1064">
        <f>IF($BI$3="４週",SUM(AA46:BB46),IF($BI$3="暦月",SUM(AA46:BE46),""))</f>
        <v>160</v>
      </c>
      <c r="BG46" s="1065"/>
      <c r="BH46" s="1066">
        <f>IF($BI$3="４週",BF46/4,IF($BI$3="暦月",(BF46/($BI$8/7)),""))</f>
        <v>40</v>
      </c>
      <c r="BI46" s="1065"/>
      <c r="BJ46" s="1061"/>
      <c r="BK46" s="1062"/>
      <c r="BL46" s="1062"/>
      <c r="BM46" s="1062"/>
      <c r="BN46" s="1063"/>
    </row>
    <row r="47" spans="2:66" ht="20.25" customHeight="1" x14ac:dyDescent="0.15">
      <c r="B47" s="992">
        <f>B45+1</f>
        <v>16</v>
      </c>
      <c r="C47" s="994"/>
      <c r="D47" s="996" t="s">
        <v>235</v>
      </c>
      <c r="E47" s="965"/>
      <c r="F47" s="997"/>
      <c r="G47" s="999" t="s">
        <v>223</v>
      </c>
      <c r="H47" s="1000"/>
      <c r="I47" s="153"/>
      <c r="J47" s="154"/>
      <c r="K47" s="153"/>
      <c r="L47" s="154"/>
      <c r="M47" s="1003" t="s">
        <v>189</v>
      </c>
      <c r="N47" s="1004"/>
      <c r="O47" s="1052" t="s">
        <v>228</v>
      </c>
      <c r="P47" s="1053"/>
      <c r="Q47" s="1053"/>
      <c r="R47" s="1000"/>
      <c r="S47" s="1022" t="s">
        <v>237</v>
      </c>
      <c r="T47" s="1023"/>
      <c r="U47" s="1023"/>
      <c r="V47" s="1023"/>
      <c r="W47" s="1024"/>
      <c r="X47" s="173" t="s">
        <v>192</v>
      </c>
      <c r="Z47" s="174"/>
      <c r="AA47" s="166"/>
      <c r="AB47" s="167" t="s">
        <v>214</v>
      </c>
      <c r="AC47" s="167" t="s">
        <v>215</v>
      </c>
      <c r="AD47" s="167" t="s">
        <v>215</v>
      </c>
      <c r="AE47" s="167"/>
      <c r="AF47" s="167" t="s">
        <v>226</v>
      </c>
      <c r="AG47" s="168" t="s">
        <v>227</v>
      </c>
      <c r="AH47" s="166" t="s">
        <v>215</v>
      </c>
      <c r="AI47" s="167"/>
      <c r="AJ47" s="167" t="s">
        <v>215</v>
      </c>
      <c r="AK47" s="167" t="s">
        <v>215</v>
      </c>
      <c r="AL47" s="167"/>
      <c r="AM47" s="167"/>
      <c r="AN47" s="168" t="s">
        <v>226</v>
      </c>
      <c r="AO47" s="166" t="s">
        <v>227</v>
      </c>
      <c r="AP47" s="167" t="s">
        <v>215</v>
      </c>
      <c r="AQ47" s="167" t="s">
        <v>215</v>
      </c>
      <c r="AR47" s="167" t="s">
        <v>215</v>
      </c>
      <c r="AS47" s="167" t="s">
        <v>214</v>
      </c>
      <c r="AT47" s="167" t="s">
        <v>214</v>
      </c>
      <c r="AU47" s="168"/>
      <c r="AV47" s="166" t="s">
        <v>226</v>
      </c>
      <c r="AW47" s="167" t="s">
        <v>227</v>
      </c>
      <c r="AX47" s="167" t="s">
        <v>214</v>
      </c>
      <c r="AY47" s="167" t="s">
        <v>215</v>
      </c>
      <c r="AZ47" s="167"/>
      <c r="BA47" s="167"/>
      <c r="BB47" s="168" t="s">
        <v>214</v>
      </c>
      <c r="BC47" s="166"/>
      <c r="BD47" s="167"/>
      <c r="BE47" s="169"/>
      <c r="BF47" s="1054"/>
      <c r="BG47" s="1055"/>
      <c r="BH47" s="1056"/>
      <c r="BI47" s="1057"/>
      <c r="BJ47" s="1058"/>
      <c r="BK47" s="1059"/>
      <c r="BL47" s="1059"/>
      <c r="BM47" s="1059"/>
      <c r="BN47" s="1060"/>
    </row>
    <row r="48" spans="2:66" ht="20.25" customHeight="1" x14ac:dyDescent="0.15">
      <c r="B48" s="993"/>
      <c r="C48" s="995"/>
      <c r="D48" s="998"/>
      <c r="E48" s="965"/>
      <c r="F48" s="997"/>
      <c r="G48" s="1001"/>
      <c r="H48" s="1002"/>
      <c r="I48" s="153"/>
      <c r="J48" s="154" t="str">
        <f>G47</f>
        <v>介護職員</v>
      </c>
      <c r="K48" s="153"/>
      <c r="L48" s="154" t="str">
        <f>M47</f>
        <v>A</v>
      </c>
      <c r="M48" s="1005"/>
      <c r="N48" s="1006"/>
      <c r="O48" s="1017"/>
      <c r="P48" s="1018"/>
      <c r="Q48" s="1018"/>
      <c r="R48" s="1002"/>
      <c r="S48" s="1022"/>
      <c r="T48" s="1023"/>
      <c r="U48" s="1023"/>
      <c r="V48" s="1023"/>
      <c r="W48" s="1024"/>
      <c r="X48" s="170" t="s">
        <v>195</v>
      </c>
      <c r="Y48" s="171"/>
      <c r="Z48" s="172"/>
      <c r="AA48" s="158" t="str">
        <f>IF(AA47="","",VLOOKUP(AA47,'【記載例】シフト記号表（勤務時間帯）'!$C$6:$L$47,10,FALSE))</f>
        <v/>
      </c>
      <c r="AB48" s="159">
        <f>IF(AB47="","",VLOOKUP(AB47,'【記載例】シフト記号表（勤務時間帯）'!$C$6:$L$47,10,FALSE))</f>
        <v>7.9999999999999982</v>
      </c>
      <c r="AC48" s="159">
        <f>IF(AC47="","",VLOOKUP(AC47,'【記載例】シフト記号表（勤務時間帯）'!$C$6:$L$47,10,FALSE))</f>
        <v>8</v>
      </c>
      <c r="AD48" s="159">
        <f>IF(AD47="","",VLOOKUP(AD47,'【記載例】シフト記号表（勤務時間帯）'!$C$6:$L$47,10,FALSE))</f>
        <v>8</v>
      </c>
      <c r="AE48" s="159" t="str">
        <f>IF(AE47="","",VLOOKUP(AE47,'【記載例】シフト記号表（勤務時間帯）'!$C$6:$L$47,10,FALSE))</f>
        <v/>
      </c>
      <c r="AF48" s="159">
        <f>IF(AF47="","",VLOOKUP(AF47,'【記載例】シフト記号表（勤務時間帯）'!$C$6:$L$47,10,FALSE))</f>
        <v>8</v>
      </c>
      <c r="AG48" s="160">
        <f>IF(AG47="","",VLOOKUP(AG47,'【記載例】シフト記号表（勤務時間帯）'!$C$6:$L$47,10,FALSE))</f>
        <v>8</v>
      </c>
      <c r="AH48" s="158">
        <f>IF(AH47="","",VLOOKUP(AH47,'【記載例】シフト記号表（勤務時間帯）'!$C$6:$L$47,10,FALSE))</f>
        <v>8</v>
      </c>
      <c r="AI48" s="159" t="str">
        <f>IF(AI47="","",VLOOKUP(AI47,'【記載例】シフト記号表（勤務時間帯）'!$C$6:$L$47,10,FALSE))</f>
        <v/>
      </c>
      <c r="AJ48" s="159">
        <f>IF(AJ47="","",VLOOKUP(AJ47,'【記載例】シフト記号表（勤務時間帯）'!$C$6:$L$47,10,FALSE))</f>
        <v>8</v>
      </c>
      <c r="AK48" s="159">
        <f>IF(AK47="","",VLOOKUP(AK47,'【記載例】シフト記号表（勤務時間帯）'!$C$6:$L$47,10,FALSE))</f>
        <v>8</v>
      </c>
      <c r="AL48" s="159" t="str">
        <f>IF(AL47="","",VLOOKUP(AL47,'【記載例】シフト記号表（勤務時間帯）'!$C$6:$L$47,10,FALSE))</f>
        <v/>
      </c>
      <c r="AM48" s="159" t="str">
        <f>IF(AM47="","",VLOOKUP(AM47,'【記載例】シフト記号表（勤務時間帯）'!$C$6:$L$47,10,FALSE))</f>
        <v/>
      </c>
      <c r="AN48" s="160">
        <f>IF(AN47="","",VLOOKUP(AN47,'【記載例】シフト記号表（勤務時間帯）'!$C$6:$L$47,10,FALSE))</f>
        <v>8</v>
      </c>
      <c r="AO48" s="158">
        <f>IF(AO47="","",VLOOKUP(AO47,'【記載例】シフト記号表（勤務時間帯）'!$C$6:$L$47,10,FALSE))</f>
        <v>8</v>
      </c>
      <c r="AP48" s="159">
        <f>IF(AP47="","",VLOOKUP(AP47,'【記載例】シフト記号表（勤務時間帯）'!$C$6:$L$47,10,FALSE))</f>
        <v>8</v>
      </c>
      <c r="AQ48" s="159">
        <f>IF(AQ47="","",VLOOKUP(AQ47,'【記載例】シフト記号表（勤務時間帯）'!$C$6:$L$47,10,FALSE))</f>
        <v>8</v>
      </c>
      <c r="AR48" s="159">
        <f>IF(AR47="","",VLOOKUP(AR47,'【記載例】シフト記号表（勤務時間帯）'!$C$6:$L$47,10,FALSE))</f>
        <v>8</v>
      </c>
      <c r="AS48" s="159">
        <f>IF(AS47="","",VLOOKUP(AS47,'【記載例】シフト記号表（勤務時間帯）'!$C$6:$L$47,10,FALSE))</f>
        <v>7.9999999999999982</v>
      </c>
      <c r="AT48" s="159">
        <f>IF(AT47="","",VLOOKUP(AT47,'【記載例】シフト記号表（勤務時間帯）'!$C$6:$L$47,10,FALSE))</f>
        <v>7.9999999999999982</v>
      </c>
      <c r="AU48" s="160" t="str">
        <f>IF(AU47="","",VLOOKUP(AU47,'【記載例】シフト記号表（勤務時間帯）'!$C$6:$L$47,10,FALSE))</f>
        <v/>
      </c>
      <c r="AV48" s="158">
        <f>IF(AV47="","",VLOOKUP(AV47,'【記載例】シフト記号表（勤務時間帯）'!$C$6:$L$47,10,FALSE))</f>
        <v>8</v>
      </c>
      <c r="AW48" s="159">
        <f>IF(AW47="","",VLOOKUP(AW47,'【記載例】シフト記号表（勤務時間帯）'!$C$6:$L$47,10,FALSE))</f>
        <v>8</v>
      </c>
      <c r="AX48" s="159">
        <f>IF(AX47="","",VLOOKUP(AX47,'【記載例】シフト記号表（勤務時間帯）'!$C$6:$L$47,10,FALSE))</f>
        <v>7.9999999999999982</v>
      </c>
      <c r="AY48" s="159">
        <f>IF(AY47="","",VLOOKUP(AY47,'【記載例】シフト記号表（勤務時間帯）'!$C$6:$L$47,10,FALSE))</f>
        <v>8</v>
      </c>
      <c r="AZ48" s="159" t="str">
        <f>IF(AZ47="","",VLOOKUP(AZ47,'【記載例】シフト記号表（勤務時間帯）'!$C$6:$L$47,10,FALSE))</f>
        <v/>
      </c>
      <c r="BA48" s="159" t="str">
        <f>IF(BA47="","",VLOOKUP(BA47,'【記載例】シフト記号表（勤務時間帯）'!$C$6:$L$47,10,FALSE))</f>
        <v/>
      </c>
      <c r="BB48" s="160">
        <f>IF(BB47="","",VLOOKUP(BB47,'【記載例】シフト記号表（勤務時間帯）'!$C$6:$L$47,10,FALSE))</f>
        <v>7.9999999999999982</v>
      </c>
      <c r="BC48" s="158" t="str">
        <f>IF(BC47="","",VLOOKUP(BC47,'【記載例】シフト記号表（勤務時間帯）'!$C$6:$L$47,10,FALSE))</f>
        <v/>
      </c>
      <c r="BD48" s="159" t="str">
        <f>IF(BD47="","",VLOOKUP(BD47,'【記載例】シフト記号表（勤務時間帯）'!$C$6:$L$47,10,FALSE))</f>
        <v/>
      </c>
      <c r="BE48" s="159" t="str">
        <f>IF(BE47="","",VLOOKUP(BE47,'【記載例】シフト記号表（勤務時間帯）'!$C$6:$L$47,10,FALSE))</f>
        <v/>
      </c>
      <c r="BF48" s="1064">
        <f>IF($BI$3="４週",SUM(AA48:BB48),IF($BI$3="暦月",SUM(AA48:BE48),""))</f>
        <v>160</v>
      </c>
      <c r="BG48" s="1065"/>
      <c r="BH48" s="1066">
        <f>IF($BI$3="４週",BF48/4,IF($BI$3="暦月",(BF48/($BI$8/7)),""))</f>
        <v>40</v>
      </c>
      <c r="BI48" s="1065"/>
      <c r="BJ48" s="1061"/>
      <c r="BK48" s="1062"/>
      <c r="BL48" s="1062"/>
      <c r="BM48" s="1062"/>
      <c r="BN48" s="1063"/>
    </row>
    <row r="49" spans="2:66" ht="20.25" customHeight="1" x14ac:dyDescent="0.15">
      <c r="B49" s="992">
        <f>B47+1</f>
        <v>17</v>
      </c>
      <c r="C49" s="994"/>
      <c r="D49" s="996" t="s">
        <v>235</v>
      </c>
      <c r="E49" s="965"/>
      <c r="F49" s="997"/>
      <c r="G49" s="999" t="s">
        <v>223</v>
      </c>
      <c r="H49" s="1000"/>
      <c r="I49" s="153"/>
      <c r="J49" s="154"/>
      <c r="K49" s="153"/>
      <c r="L49" s="154"/>
      <c r="M49" s="1003" t="s">
        <v>189</v>
      </c>
      <c r="N49" s="1004"/>
      <c r="O49" s="1052" t="s">
        <v>228</v>
      </c>
      <c r="P49" s="1053"/>
      <c r="Q49" s="1053"/>
      <c r="R49" s="1000"/>
      <c r="S49" s="1022" t="s">
        <v>238</v>
      </c>
      <c r="T49" s="1023"/>
      <c r="U49" s="1023"/>
      <c r="V49" s="1023"/>
      <c r="W49" s="1024"/>
      <c r="X49" s="173" t="s">
        <v>192</v>
      </c>
      <c r="Z49" s="174"/>
      <c r="AA49" s="166" t="s">
        <v>214</v>
      </c>
      <c r="AB49" s="167"/>
      <c r="AC49" s="167" t="s">
        <v>214</v>
      </c>
      <c r="AD49" s="167"/>
      <c r="AE49" s="167" t="s">
        <v>215</v>
      </c>
      <c r="AF49" s="167"/>
      <c r="AG49" s="168" t="s">
        <v>226</v>
      </c>
      <c r="AH49" s="166" t="s">
        <v>227</v>
      </c>
      <c r="AI49" s="167" t="s">
        <v>215</v>
      </c>
      <c r="AJ49" s="167" t="s">
        <v>215</v>
      </c>
      <c r="AK49" s="167" t="s">
        <v>214</v>
      </c>
      <c r="AL49" s="167" t="s">
        <v>214</v>
      </c>
      <c r="AM49" s="167"/>
      <c r="AN49" s="168" t="s">
        <v>215</v>
      </c>
      <c r="AO49" s="166" t="s">
        <v>226</v>
      </c>
      <c r="AP49" s="167" t="s">
        <v>227</v>
      </c>
      <c r="AQ49" s="167" t="s">
        <v>214</v>
      </c>
      <c r="AR49" s="167"/>
      <c r="AS49" s="167" t="s">
        <v>215</v>
      </c>
      <c r="AT49" s="167" t="s">
        <v>215</v>
      </c>
      <c r="AU49" s="168"/>
      <c r="AV49" s="166"/>
      <c r="AW49" s="167" t="s">
        <v>226</v>
      </c>
      <c r="AX49" s="167" t="s">
        <v>227</v>
      </c>
      <c r="AY49" s="167" t="s">
        <v>214</v>
      </c>
      <c r="AZ49" s="167" t="s">
        <v>215</v>
      </c>
      <c r="BA49" s="167" t="s">
        <v>215</v>
      </c>
      <c r="BB49" s="168"/>
      <c r="BC49" s="166"/>
      <c r="BD49" s="167"/>
      <c r="BE49" s="169"/>
      <c r="BF49" s="1054"/>
      <c r="BG49" s="1055"/>
      <c r="BH49" s="1056"/>
      <c r="BI49" s="1057"/>
      <c r="BJ49" s="1058"/>
      <c r="BK49" s="1059"/>
      <c r="BL49" s="1059"/>
      <c r="BM49" s="1059"/>
      <c r="BN49" s="1060"/>
    </row>
    <row r="50" spans="2:66" ht="20.25" customHeight="1" x14ac:dyDescent="0.15">
      <c r="B50" s="993"/>
      <c r="C50" s="995"/>
      <c r="D50" s="998"/>
      <c r="E50" s="965"/>
      <c r="F50" s="997"/>
      <c r="G50" s="1001"/>
      <c r="H50" s="1002"/>
      <c r="I50" s="153"/>
      <c r="J50" s="154" t="str">
        <f>G49</f>
        <v>介護職員</v>
      </c>
      <c r="K50" s="153"/>
      <c r="L50" s="154" t="str">
        <f>M49</f>
        <v>A</v>
      </c>
      <c r="M50" s="1005"/>
      <c r="N50" s="1006"/>
      <c r="O50" s="1017"/>
      <c r="P50" s="1018"/>
      <c r="Q50" s="1018"/>
      <c r="R50" s="1002"/>
      <c r="S50" s="1022"/>
      <c r="T50" s="1023"/>
      <c r="U50" s="1023"/>
      <c r="V50" s="1023"/>
      <c r="W50" s="1024"/>
      <c r="X50" s="170" t="s">
        <v>195</v>
      </c>
      <c r="Y50" s="171"/>
      <c r="Z50" s="172"/>
      <c r="AA50" s="158">
        <f>IF(AA49="","",VLOOKUP(AA49,'【記載例】シフト記号表（勤務時間帯）'!$C$6:$L$47,10,FALSE))</f>
        <v>7.9999999999999982</v>
      </c>
      <c r="AB50" s="159" t="str">
        <f>IF(AB49="","",VLOOKUP(AB49,'【記載例】シフト記号表（勤務時間帯）'!$C$6:$L$47,10,FALSE))</f>
        <v/>
      </c>
      <c r="AC50" s="159">
        <f>IF(AC49="","",VLOOKUP(AC49,'【記載例】シフト記号表（勤務時間帯）'!$C$6:$L$47,10,FALSE))</f>
        <v>7.9999999999999982</v>
      </c>
      <c r="AD50" s="159" t="str">
        <f>IF(AD49="","",VLOOKUP(AD49,'【記載例】シフト記号表（勤務時間帯）'!$C$6:$L$47,10,FALSE))</f>
        <v/>
      </c>
      <c r="AE50" s="159">
        <f>IF(AE49="","",VLOOKUP(AE49,'【記載例】シフト記号表（勤務時間帯）'!$C$6:$L$47,10,FALSE))</f>
        <v>8</v>
      </c>
      <c r="AF50" s="159" t="str">
        <f>IF(AF49="","",VLOOKUP(AF49,'【記載例】シフト記号表（勤務時間帯）'!$C$6:$L$47,10,FALSE))</f>
        <v/>
      </c>
      <c r="AG50" s="160">
        <f>IF(AG49="","",VLOOKUP(AG49,'【記載例】シフト記号表（勤務時間帯）'!$C$6:$L$47,10,FALSE))</f>
        <v>8</v>
      </c>
      <c r="AH50" s="158">
        <f>IF(AH49="","",VLOOKUP(AH49,'【記載例】シフト記号表（勤務時間帯）'!$C$6:$L$47,10,FALSE))</f>
        <v>8</v>
      </c>
      <c r="AI50" s="159">
        <f>IF(AI49="","",VLOOKUP(AI49,'【記載例】シフト記号表（勤務時間帯）'!$C$6:$L$47,10,FALSE))</f>
        <v>8</v>
      </c>
      <c r="AJ50" s="159">
        <f>IF(AJ49="","",VLOOKUP(AJ49,'【記載例】シフト記号表（勤務時間帯）'!$C$6:$L$47,10,FALSE))</f>
        <v>8</v>
      </c>
      <c r="AK50" s="159">
        <f>IF(AK49="","",VLOOKUP(AK49,'【記載例】シフト記号表（勤務時間帯）'!$C$6:$L$47,10,FALSE))</f>
        <v>7.9999999999999982</v>
      </c>
      <c r="AL50" s="159">
        <f>IF(AL49="","",VLOOKUP(AL49,'【記載例】シフト記号表（勤務時間帯）'!$C$6:$L$47,10,FALSE))</f>
        <v>7.9999999999999982</v>
      </c>
      <c r="AM50" s="159" t="str">
        <f>IF(AM49="","",VLOOKUP(AM49,'【記載例】シフト記号表（勤務時間帯）'!$C$6:$L$47,10,FALSE))</f>
        <v/>
      </c>
      <c r="AN50" s="160">
        <f>IF(AN49="","",VLOOKUP(AN49,'【記載例】シフト記号表（勤務時間帯）'!$C$6:$L$47,10,FALSE))</f>
        <v>8</v>
      </c>
      <c r="AO50" s="158">
        <f>IF(AO49="","",VLOOKUP(AO49,'【記載例】シフト記号表（勤務時間帯）'!$C$6:$L$47,10,FALSE))</f>
        <v>8</v>
      </c>
      <c r="AP50" s="159">
        <f>IF(AP49="","",VLOOKUP(AP49,'【記載例】シフト記号表（勤務時間帯）'!$C$6:$L$47,10,FALSE))</f>
        <v>8</v>
      </c>
      <c r="AQ50" s="159">
        <f>IF(AQ49="","",VLOOKUP(AQ49,'【記載例】シフト記号表（勤務時間帯）'!$C$6:$L$47,10,FALSE))</f>
        <v>7.9999999999999982</v>
      </c>
      <c r="AR50" s="159" t="str">
        <f>IF(AR49="","",VLOOKUP(AR49,'【記載例】シフト記号表（勤務時間帯）'!$C$6:$L$47,10,FALSE))</f>
        <v/>
      </c>
      <c r="AS50" s="159">
        <f>IF(AS49="","",VLOOKUP(AS49,'【記載例】シフト記号表（勤務時間帯）'!$C$6:$L$47,10,FALSE))</f>
        <v>8</v>
      </c>
      <c r="AT50" s="159">
        <f>IF(AT49="","",VLOOKUP(AT49,'【記載例】シフト記号表（勤務時間帯）'!$C$6:$L$47,10,FALSE))</f>
        <v>8</v>
      </c>
      <c r="AU50" s="160" t="str">
        <f>IF(AU49="","",VLOOKUP(AU49,'【記載例】シフト記号表（勤務時間帯）'!$C$6:$L$47,10,FALSE))</f>
        <v/>
      </c>
      <c r="AV50" s="158" t="str">
        <f>IF(AV49="","",VLOOKUP(AV49,'【記載例】シフト記号表（勤務時間帯）'!$C$6:$L$47,10,FALSE))</f>
        <v/>
      </c>
      <c r="AW50" s="159">
        <f>IF(AW49="","",VLOOKUP(AW49,'【記載例】シフト記号表（勤務時間帯）'!$C$6:$L$47,10,FALSE))</f>
        <v>8</v>
      </c>
      <c r="AX50" s="159">
        <f>IF(AX49="","",VLOOKUP(AX49,'【記載例】シフト記号表（勤務時間帯）'!$C$6:$L$47,10,FALSE))</f>
        <v>8</v>
      </c>
      <c r="AY50" s="159">
        <f>IF(AY49="","",VLOOKUP(AY49,'【記載例】シフト記号表（勤務時間帯）'!$C$6:$L$47,10,FALSE))</f>
        <v>7.9999999999999982</v>
      </c>
      <c r="AZ50" s="159">
        <f>IF(AZ49="","",VLOOKUP(AZ49,'【記載例】シフト記号表（勤務時間帯）'!$C$6:$L$47,10,FALSE))</f>
        <v>8</v>
      </c>
      <c r="BA50" s="159">
        <f>IF(BA49="","",VLOOKUP(BA49,'【記載例】シフト記号表（勤務時間帯）'!$C$6:$L$47,10,FALSE))</f>
        <v>8</v>
      </c>
      <c r="BB50" s="160" t="str">
        <f>IF(BB49="","",VLOOKUP(BB49,'【記載例】シフト記号表（勤務時間帯）'!$C$6:$L$47,10,FALSE))</f>
        <v/>
      </c>
      <c r="BC50" s="158" t="str">
        <f>IF(BC49="","",VLOOKUP(BC49,'【記載例】シフト記号表（勤務時間帯）'!$C$6:$L$47,10,FALSE))</f>
        <v/>
      </c>
      <c r="BD50" s="159" t="str">
        <f>IF(BD49="","",VLOOKUP(BD49,'【記載例】シフト記号表（勤務時間帯）'!$C$6:$L$47,10,FALSE))</f>
        <v/>
      </c>
      <c r="BE50" s="159" t="str">
        <f>IF(BE49="","",VLOOKUP(BE49,'【記載例】シフト記号表（勤務時間帯）'!$C$6:$L$47,10,FALSE))</f>
        <v/>
      </c>
      <c r="BF50" s="1064">
        <f>IF($BI$3="４週",SUM(AA50:BB50),IF($BI$3="暦月",SUM(AA50:BE50),""))</f>
        <v>160</v>
      </c>
      <c r="BG50" s="1065"/>
      <c r="BH50" s="1066">
        <f>IF($BI$3="４週",BF50/4,IF($BI$3="暦月",(BF50/($BI$8/7)),""))</f>
        <v>40</v>
      </c>
      <c r="BI50" s="1065"/>
      <c r="BJ50" s="1061"/>
      <c r="BK50" s="1062"/>
      <c r="BL50" s="1062"/>
      <c r="BM50" s="1062"/>
      <c r="BN50" s="1063"/>
    </row>
    <row r="51" spans="2:66" ht="20.25" customHeight="1" x14ac:dyDescent="0.15">
      <c r="B51" s="992">
        <f>B49+1</f>
        <v>18</v>
      </c>
      <c r="C51" s="994"/>
      <c r="D51" s="996" t="s">
        <v>235</v>
      </c>
      <c r="E51" s="965"/>
      <c r="F51" s="997"/>
      <c r="G51" s="999" t="s">
        <v>223</v>
      </c>
      <c r="H51" s="1000"/>
      <c r="I51" s="153"/>
      <c r="J51" s="154"/>
      <c r="K51" s="153"/>
      <c r="L51" s="154"/>
      <c r="M51" s="1003" t="s">
        <v>189</v>
      </c>
      <c r="N51" s="1004"/>
      <c r="O51" s="1052" t="s">
        <v>228</v>
      </c>
      <c r="P51" s="1053"/>
      <c r="Q51" s="1053"/>
      <c r="R51" s="1000"/>
      <c r="S51" s="1022" t="s">
        <v>239</v>
      </c>
      <c r="T51" s="1023"/>
      <c r="U51" s="1023"/>
      <c r="V51" s="1023"/>
      <c r="W51" s="1024"/>
      <c r="X51" s="173" t="s">
        <v>192</v>
      </c>
      <c r="Z51" s="174"/>
      <c r="AA51" s="166" t="s">
        <v>240</v>
      </c>
      <c r="AB51" s="167"/>
      <c r="AC51" s="167" t="s">
        <v>215</v>
      </c>
      <c r="AD51" s="167" t="s">
        <v>214</v>
      </c>
      <c r="AE51" s="167" t="s">
        <v>214</v>
      </c>
      <c r="AF51" s="167" t="s">
        <v>214</v>
      </c>
      <c r="AG51" s="168"/>
      <c r="AH51" s="166" t="s">
        <v>226</v>
      </c>
      <c r="AI51" s="167" t="s">
        <v>227</v>
      </c>
      <c r="AJ51" s="167" t="s">
        <v>214</v>
      </c>
      <c r="AK51" s="167"/>
      <c r="AL51" s="167" t="s">
        <v>215</v>
      </c>
      <c r="AM51" s="167" t="s">
        <v>215</v>
      </c>
      <c r="AN51" s="168"/>
      <c r="AO51" s="166"/>
      <c r="AP51" s="167" t="s">
        <v>226</v>
      </c>
      <c r="AQ51" s="167" t="s">
        <v>227</v>
      </c>
      <c r="AR51" s="167" t="s">
        <v>214</v>
      </c>
      <c r="AS51" s="167"/>
      <c r="AT51" s="167" t="s">
        <v>215</v>
      </c>
      <c r="AU51" s="168" t="s">
        <v>215</v>
      </c>
      <c r="AV51" s="166" t="s">
        <v>215</v>
      </c>
      <c r="AW51" s="167"/>
      <c r="AX51" s="167" t="s">
        <v>226</v>
      </c>
      <c r="AY51" s="167" t="s">
        <v>227</v>
      </c>
      <c r="AZ51" s="167" t="s">
        <v>214</v>
      </c>
      <c r="BA51" s="167"/>
      <c r="BB51" s="168" t="s">
        <v>215</v>
      </c>
      <c r="BC51" s="166"/>
      <c r="BD51" s="167"/>
      <c r="BE51" s="169"/>
      <c r="BF51" s="1054"/>
      <c r="BG51" s="1055"/>
      <c r="BH51" s="1056"/>
      <c r="BI51" s="1057"/>
      <c r="BJ51" s="1058"/>
      <c r="BK51" s="1059"/>
      <c r="BL51" s="1059"/>
      <c r="BM51" s="1059"/>
      <c r="BN51" s="1060"/>
    </row>
    <row r="52" spans="2:66" ht="20.25" customHeight="1" x14ac:dyDescent="0.15">
      <c r="B52" s="993"/>
      <c r="C52" s="995"/>
      <c r="D52" s="998"/>
      <c r="E52" s="965"/>
      <c r="F52" s="997"/>
      <c r="G52" s="1001"/>
      <c r="H52" s="1002"/>
      <c r="I52" s="153"/>
      <c r="J52" s="154" t="str">
        <f>G51</f>
        <v>介護職員</v>
      </c>
      <c r="K52" s="153"/>
      <c r="L52" s="154" t="str">
        <f>M51</f>
        <v>A</v>
      </c>
      <c r="M52" s="1005"/>
      <c r="N52" s="1006"/>
      <c r="O52" s="1017"/>
      <c r="P52" s="1018"/>
      <c r="Q52" s="1018"/>
      <c r="R52" s="1002"/>
      <c r="S52" s="1022"/>
      <c r="T52" s="1023"/>
      <c r="U52" s="1023"/>
      <c r="V52" s="1023"/>
      <c r="W52" s="1024"/>
      <c r="X52" s="170" t="s">
        <v>195</v>
      </c>
      <c r="Y52" s="171"/>
      <c r="Z52" s="172"/>
      <c r="AA52" s="158">
        <f>IF(AA51="","",VLOOKUP(AA51,'【記載例】シフト記号表（勤務時間帯）'!$C$6:$L$47,10,FALSE))</f>
        <v>8</v>
      </c>
      <c r="AB52" s="159" t="str">
        <f>IF(AB51="","",VLOOKUP(AB51,'【記載例】シフト記号表（勤務時間帯）'!$C$6:$L$47,10,FALSE))</f>
        <v/>
      </c>
      <c r="AC52" s="159">
        <f>IF(AC51="","",VLOOKUP(AC51,'【記載例】シフト記号表（勤務時間帯）'!$C$6:$L$47,10,FALSE))</f>
        <v>8</v>
      </c>
      <c r="AD52" s="159">
        <f>IF(AD51="","",VLOOKUP(AD51,'【記載例】シフト記号表（勤務時間帯）'!$C$6:$L$47,10,FALSE))</f>
        <v>7.9999999999999982</v>
      </c>
      <c r="AE52" s="159">
        <f>IF(AE51="","",VLOOKUP(AE51,'【記載例】シフト記号表（勤務時間帯）'!$C$6:$L$47,10,FALSE))</f>
        <v>7.9999999999999982</v>
      </c>
      <c r="AF52" s="159">
        <f>IF(AF51="","",VLOOKUP(AF51,'【記載例】シフト記号表（勤務時間帯）'!$C$6:$L$47,10,FALSE))</f>
        <v>7.9999999999999982</v>
      </c>
      <c r="AG52" s="160" t="str">
        <f>IF(AG51="","",VLOOKUP(AG51,'【記載例】シフト記号表（勤務時間帯）'!$C$6:$L$47,10,FALSE))</f>
        <v/>
      </c>
      <c r="AH52" s="158">
        <f>IF(AH51="","",VLOOKUP(AH51,'【記載例】シフト記号表（勤務時間帯）'!$C$6:$L$47,10,FALSE))</f>
        <v>8</v>
      </c>
      <c r="AI52" s="159">
        <f>IF(AI51="","",VLOOKUP(AI51,'【記載例】シフト記号表（勤務時間帯）'!$C$6:$L$47,10,FALSE))</f>
        <v>8</v>
      </c>
      <c r="AJ52" s="159">
        <f>IF(AJ51="","",VLOOKUP(AJ51,'【記載例】シフト記号表（勤務時間帯）'!$C$6:$L$47,10,FALSE))</f>
        <v>7.9999999999999982</v>
      </c>
      <c r="AK52" s="159" t="str">
        <f>IF(AK51="","",VLOOKUP(AK51,'【記載例】シフト記号表（勤務時間帯）'!$C$6:$L$47,10,FALSE))</f>
        <v/>
      </c>
      <c r="AL52" s="159">
        <f>IF(AL51="","",VLOOKUP(AL51,'【記載例】シフト記号表（勤務時間帯）'!$C$6:$L$47,10,FALSE))</f>
        <v>8</v>
      </c>
      <c r="AM52" s="159">
        <f>IF(AM51="","",VLOOKUP(AM51,'【記載例】シフト記号表（勤務時間帯）'!$C$6:$L$47,10,FALSE))</f>
        <v>8</v>
      </c>
      <c r="AN52" s="160" t="str">
        <f>IF(AN51="","",VLOOKUP(AN51,'【記載例】シフト記号表（勤務時間帯）'!$C$6:$L$47,10,FALSE))</f>
        <v/>
      </c>
      <c r="AO52" s="158" t="str">
        <f>IF(AO51="","",VLOOKUP(AO51,'【記載例】シフト記号表（勤務時間帯）'!$C$6:$L$47,10,FALSE))</f>
        <v/>
      </c>
      <c r="AP52" s="159">
        <f>IF(AP51="","",VLOOKUP(AP51,'【記載例】シフト記号表（勤務時間帯）'!$C$6:$L$47,10,FALSE))</f>
        <v>8</v>
      </c>
      <c r="AQ52" s="159">
        <f>IF(AQ51="","",VLOOKUP(AQ51,'【記載例】シフト記号表（勤務時間帯）'!$C$6:$L$47,10,FALSE))</f>
        <v>8</v>
      </c>
      <c r="AR52" s="159">
        <f>IF(AR51="","",VLOOKUP(AR51,'【記載例】シフト記号表（勤務時間帯）'!$C$6:$L$47,10,FALSE))</f>
        <v>7.9999999999999982</v>
      </c>
      <c r="AS52" s="159" t="str">
        <f>IF(AS51="","",VLOOKUP(AS51,'【記載例】シフト記号表（勤務時間帯）'!$C$6:$L$47,10,FALSE))</f>
        <v/>
      </c>
      <c r="AT52" s="159">
        <f>IF(AT51="","",VLOOKUP(AT51,'【記載例】シフト記号表（勤務時間帯）'!$C$6:$L$47,10,FALSE))</f>
        <v>8</v>
      </c>
      <c r="AU52" s="160">
        <f>IF(AU51="","",VLOOKUP(AU51,'【記載例】シフト記号表（勤務時間帯）'!$C$6:$L$47,10,FALSE))</f>
        <v>8</v>
      </c>
      <c r="AV52" s="158">
        <f>IF(AV51="","",VLOOKUP(AV51,'【記載例】シフト記号表（勤務時間帯）'!$C$6:$L$47,10,FALSE))</f>
        <v>8</v>
      </c>
      <c r="AW52" s="159" t="str">
        <f>IF(AW51="","",VLOOKUP(AW51,'【記載例】シフト記号表（勤務時間帯）'!$C$6:$L$47,10,FALSE))</f>
        <v/>
      </c>
      <c r="AX52" s="159">
        <f>IF(AX51="","",VLOOKUP(AX51,'【記載例】シフト記号表（勤務時間帯）'!$C$6:$L$47,10,FALSE))</f>
        <v>8</v>
      </c>
      <c r="AY52" s="159">
        <f>IF(AY51="","",VLOOKUP(AY51,'【記載例】シフト記号表（勤務時間帯）'!$C$6:$L$47,10,FALSE))</f>
        <v>8</v>
      </c>
      <c r="AZ52" s="159">
        <f>IF(AZ51="","",VLOOKUP(AZ51,'【記載例】シフト記号表（勤務時間帯）'!$C$6:$L$47,10,FALSE))</f>
        <v>7.9999999999999982</v>
      </c>
      <c r="BA52" s="159" t="str">
        <f>IF(BA51="","",VLOOKUP(BA51,'【記載例】シフト記号表（勤務時間帯）'!$C$6:$L$47,10,FALSE))</f>
        <v/>
      </c>
      <c r="BB52" s="160">
        <f>IF(BB51="","",VLOOKUP(BB51,'【記載例】シフト記号表（勤務時間帯）'!$C$6:$L$47,10,FALSE))</f>
        <v>8</v>
      </c>
      <c r="BC52" s="158" t="str">
        <f>IF(BC51="","",VLOOKUP(BC51,'【記載例】シフト記号表（勤務時間帯）'!$C$6:$L$47,10,FALSE))</f>
        <v/>
      </c>
      <c r="BD52" s="159" t="str">
        <f>IF(BD51="","",VLOOKUP(BD51,'【記載例】シフト記号表（勤務時間帯）'!$C$6:$L$47,10,FALSE))</f>
        <v/>
      </c>
      <c r="BE52" s="159" t="str">
        <f>IF(BE51="","",VLOOKUP(BE51,'【記載例】シフト記号表（勤務時間帯）'!$C$6:$L$47,10,FALSE))</f>
        <v/>
      </c>
      <c r="BF52" s="1064">
        <f>IF($BI$3="４週",SUM(AA52:BB52),IF($BI$3="暦月",SUM(AA52:BE52),""))</f>
        <v>160</v>
      </c>
      <c r="BG52" s="1065"/>
      <c r="BH52" s="1066">
        <f>IF($BI$3="４週",BF52/4,IF($BI$3="暦月",(BF52/($BI$8/7)),""))</f>
        <v>40</v>
      </c>
      <c r="BI52" s="1065"/>
      <c r="BJ52" s="1061"/>
      <c r="BK52" s="1062"/>
      <c r="BL52" s="1062"/>
      <c r="BM52" s="1062"/>
      <c r="BN52" s="1063"/>
    </row>
    <row r="53" spans="2:66" ht="20.25" customHeight="1" x14ac:dyDescent="0.15">
      <c r="B53" s="992">
        <f>B51+1</f>
        <v>19</v>
      </c>
      <c r="C53" s="994"/>
      <c r="D53" s="996" t="s">
        <v>235</v>
      </c>
      <c r="E53" s="965"/>
      <c r="F53" s="997"/>
      <c r="G53" s="999" t="s">
        <v>223</v>
      </c>
      <c r="H53" s="1000"/>
      <c r="I53" s="161"/>
      <c r="J53" s="162"/>
      <c r="K53" s="161"/>
      <c r="L53" s="162"/>
      <c r="M53" s="1003" t="s">
        <v>197</v>
      </c>
      <c r="N53" s="1004"/>
      <c r="O53" s="1052" t="s">
        <v>228</v>
      </c>
      <c r="P53" s="1053"/>
      <c r="Q53" s="1053"/>
      <c r="R53" s="1000"/>
      <c r="S53" s="1022" t="s">
        <v>241</v>
      </c>
      <c r="T53" s="1023"/>
      <c r="U53" s="1023"/>
      <c r="V53" s="1023"/>
      <c r="W53" s="1024"/>
      <c r="X53" s="163" t="s">
        <v>192</v>
      </c>
      <c r="Y53" s="164"/>
      <c r="Z53" s="165"/>
      <c r="AA53" s="166" t="s">
        <v>215</v>
      </c>
      <c r="AB53" s="167"/>
      <c r="AC53" s="167"/>
      <c r="AD53" s="167" t="s">
        <v>215</v>
      </c>
      <c r="AE53" s="167"/>
      <c r="AF53" s="167" t="s">
        <v>215</v>
      </c>
      <c r="AG53" s="168" t="s">
        <v>215</v>
      </c>
      <c r="AH53" s="166"/>
      <c r="AI53" s="167" t="s">
        <v>215</v>
      </c>
      <c r="AJ53" s="167"/>
      <c r="AK53" s="167"/>
      <c r="AL53" s="167" t="s">
        <v>215</v>
      </c>
      <c r="AM53" s="167" t="s">
        <v>214</v>
      </c>
      <c r="AN53" s="168" t="s">
        <v>214</v>
      </c>
      <c r="AO53" s="166" t="s">
        <v>215</v>
      </c>
      <c r="AP53" s="167"/>
      <c r="AQ53" s="167" t="s">
        <v>215</v>
      </c>
      <c r="AR53" s="167"/>
      <c r="AS53" s="167" t="s">
        <v>215</v>
      </c>
      <c r="AT53" s="167"/>
      <c r="AU53" s="168" t="s">
        <v>214</v>
      </c>
      <c r="AV53" s="166" t="s">
        <v>214</v>
      </c>
      <c r="AW53" s="167" t="s">
        <v>215</v>
      </c>
      <c r="AX53" s="167"/>
      <c r="AY53" s="167" t="s">
        <v>215</v>
      </c>
      <c r="AZ53" s="167"/>
      <c r="BA53" s="167" t="s">
        <v>214</v>
      </c>
      <c r="BB53" s="168"/>
      <c r="BC53" s="166"/>
      <c r="BD53" s="167"/>
      <c r="BE53" s="169"/>
      <c r="BF53" s="1054"/>
      <c r="BG53" s="1055"/>
      <c r="BH53" s="1056"/>
      <c r="BI53" s="1057"/>
      <c r="BJ53" s="1058"/>
      <c r="BK53" s="1059"/>
      <c r="BL53" s="1059"/>
      <c r="BM53" s="1059"/>
      <c r="BN53" s="1060"/>
    </row>
    <row r="54" spans="2:66" ht="20.25" customHeight="1" x14ac:dyDescent="0.15">
      <c r="B54" s="993"/>
      <c r="C54" s="995"/>
      <c r="D54" s="998"/>
      <c r="E54" s="965"/>
      <c r="F54" s="997"/>
      <c r="G54" s="1001"/>
      <c r="H54" s="1002"/>
      <c r="I54" s="153"/>
      <c r="J54" s="154" t="str">
        <f>G53</f>
        <v>介護職員</v>
      </c>
      <c r="K54" s="153"/>
      <c r="L54" s="154" t="str">
        <f>M53</f>
        <v>C</v>
      </c>
      <c r="M54" s="1005"/>
      <c r="N54" s="1006"/>
      <c r="O54" s="1017"/>
      <c r="P54" s="1018"/>
      <c r="Q54" s="1018"/>
      <c r="R54" s="1002"/>
      <c r="S54" s="1022"/>
      <c r="T54" s="1023"/>
      <c r="U54" s="1023"/>
      <c r="V54" s="1023"/>
      <c r="W54" s="1024"/>
      <c r="X54" s="170" t="s">
        <v>195</v>
      </c>
      <c r="Y54" s="156"/>
      <c r="Z54" s="157"/>
      <c r="AA54" s="158">
        <f>IF(AA53="","",VLOOKUP(AA53,'【記載例】シフト記号表（勤務時間帯）'!$C$6:$L$47,10,FALSE))</f>
        <v>8</v>
      </c>
      <c r="AB54" s="159" t="str">
        <f>IF(AB53="","",VLOOKUP(AB53,'【記載例】シフト記号表（勤務時間帯）'!$C$6:$L$47,10,FALSE))</f>
        <v/>
      </c>
      <c r="AC54" s="159" t="str">
        <f>IF(AC53="","",VLOOKUP(AC53,'【記載例】シフト記号表（勤務時間帯）'!$C$6:$L$47,10,FALSE))</f>
        <v/>
      </c>
      <c r="AD54" s="159">
        <f>IF(AD53="","",VLOOKUP(AD53,'【記載例】シフト記号表（勤務時間帯）'!$C$6:$L$47,10,FALSE))</f>
        <v>8</v>
      </c>
      <c r="AE54" s="159" t="str">
        <f>IF(AE53="","",VLOOKUP(AE53,'【記載例】シフト記号表（勤務時間帯）'!$C$6:$L$47,10,FALSE))</f>
        <v/>
      </c>
      <c r="AF54" s="159">
        <f>IF(AF53="","",VLOOKUP(AF53,'【記載例】シフト記号表（勤務時間帯）'!$C$6:$L$47,10,FALSE))</f>
        <v>8</v>
      </c>
      <c r="AG54" s="160">
        <f>IF(AG53="","",VLOOKUP(AG53,'【記載例】シフト記号表（勤務時間帯）'!$C$6:$L$47,10,FALSE))</f>
        <v>8</v>
      </c>
      <c r="AH54" s="158" t="str">
        <f>IF(AH53="","",VLOOKUP(AH53,'【記載例】シフト記号表（勤務時間帯）'!$C$6:$L$47,10,FALSE))</f>
        <v/>
      </c>
      <c r="AI54" s="159">
        <f>IF(AI53="","",VLOOKUP(AI53,'【記載例】シフト記号表（勤務時間帯）'!$C$6:$L$47,10,FALSE))</f>
        <v>8</v>
      </c>
      <c r="AJ54" s="159" t="str">
        <f>IF(AJ53="","",VLOOKUP(AJ53,'【記載例】シフト記号表（勤務時間帯）'!$C$6:$L$47,10,FALSE))</f>
        <v/>
      </c>
      <c r="AK54" s="159" t="str">
        <f>IF(AK53="","",VLOOKUP(AK53,'【記載例】シフト記号表（勤務時間帯）'!$C$6:$L$47,10,FALSE))</f>
        <v/>
      </c>
      <c r="AL54" s="159">
        <f>IF(AL53="","",VLOOKUP(AL53,'【記載例】シフト記号表（勤務時間帯）'!$C$6:$L$47,10,FALSE))</f>
        <v>8</v>
      </c>
      <c r="AM54" s="159">
        <f>IF(AM53="","",VLOOKUP(AM53,'【記載例】シフト記号表（勤務時間帯）'!$C$6:$L$47,10,FALSE))</f>
        <v>7.9999999999999982</v>
      </c>
      <c r="AN54" s="160">
        <f>IF(AN53="","",VLOOKUP(AN53,'【記載例】シフト記号表（勤務時間帯）'!$C$6:$L$47,10,FALSE))</f>
        <v>7.9999999999999982</v>
      </c>
      <c r="AO54" s="158">
        <f>IF(AO53="","",VLOOKUP(AO53,'【記載例】シフト記号表（勤務時間帯）'!$C$6:$L$47,10,FALSE))</f>
        <v>8</v>
      </c>
      <c r="AP54" s="159" t="str">
        <f>IF(AP53="","",VLOOKUP(AP53,'【記載例】シフト記号表（勤務時間帯）'!$C$6:$L$47,10,FALSE))</f>
        <v/>
      </c>
      <c r="AQ54" s="159">
        <f>IF(AQ53="","",VLOOKUP(AQ53,'【記載例】シフト記号表（勤務時間帯）'!$C$6:$L$47,10,FALSE))</f>
        <v>8</v>
      </c>
      <c r="AR54" s="159" t="str">
        <f>IF(AR53="","",VLOOKUP(AR53,'【記載例】シフト記号表（勤務時間帯）'!$C$6:$L$47,10,FALSE))</f>
        <v/>
      </c>
      <c r="AS54" s="159">
        <f>IF(AS53="","",VLOOKUP(AS53,'【記載例】シフト記号表（勤務時間帯）'!$C$6:$L$47,10,FALSE))</f>
        <v>8</v>
      </c>
      <c r="AT54" s="159" t="str">
        <f>IF(AT53="","",VLOOKUP(AT53,'【記載例】シフト記号表（勤務時間帯）'!$C$6:$L$47,10,FALSE))</f>
        <v/>
      </c>
      <c r="AU54" s="160">
        <f>IF(AU53="","",VLOOKUP(AU53,'【記載例】シフト記号表（勤務時間帯）'!$C$6:$L$47,10,FALSE))</f>
        <v>7.9999999999999982</v>
      </c>
      <c r="AV54" s="158">
        <f>IF(AV53="","",VLOOKUP(AV53,'【記載例】シフト記号表（勤務時間帯）'!$C$6:$L$47,10,FALSE))</f>
        <v>7.9999999999999982</v>
      </c>
      <c r="AW54" s="159">
        <f>IF(AW53="","",VLOOKUP(AW53,'【記載例】シフト記号表（勤務時間帯）'!$C$6:$L$47,10,FALSE))</f>
        <v>8</v>
      </c>
      <c r="AX54" s="159" t="str">
        <f>IF(AX53="","",VLOOKUP(AX53,'【記載例】シフト記号表（勤務時間帯）'!$C$6:$L$47,10,FALSE))</f>
        <v/>
      </c>
      <c r="AY54" s="159">
        <f>IF(AY53="","",VLOOKUP(AY53,'【記載例】シフト記号表（勤務時間帯）'!$C$6:$L$47,10,FALSE))</f>
        <v>8</v>
      </c>
      <c r="AZ54" s="159" t="str">
        <f>IF(AZ53="","",VLOOKUP(AZ53,'【記載例】シフト記号表（勤務時間帯）'!$C$6:$L$47,10,FALSE))</f>
        <v/>
      </c>
      <c r="BA54" s="159">
        <f>IF(BA53="","",VLOOKUP(BA53,'【記載例】シフト記号表（勤務時間帯）'!$C$6:$L$47,10,FALSE))</f>
        <v>7.9999999999999982</v>
      </c>
      <c r="BB54" s="160" t="str">
        <f>IF(BB53="","",VLOOKUP(BB53,'【記載例】シフト記号表（勤務時間帯）'!$C$6:$L$47,10,FALSE))</f>
        <v/>
      </c>
      <c r="BC54" s="158" t="str">
        <f>IF(BC53="","",VLOOKUP(BC53,'【記載例】シフト記号表（勤務時間帯）'!$C$6:$L$47,10,FALSE))</f>
        <v/>
      </c>
      <c r="BD54" s="159" t="str">
        <f>IF(BD53="","",VLOOKUP(BD53,'【記載例】シフト記号表（勤務時間帯）'!$C$6:$L$47,10,FALSE))</f>
        <v/>
      </c>
      <c r="BE54" s="159" t="str">
        <f>IF(BE53="","",VLOOKUP(BE53,'【記載例】シフト記号表（勤務時間帯）'!$C$6:$L$47,10,FALSE))</f>
        <v/>
      </c>
      <c r="BF54" s="1064">
        <f>IF($BI$3="４週",SUM(AA54:BB54),IF($BI$3="暦月",SUM(AA54:BE54),""))</f>
        <v>128</v>
      </c>
      <c r="BG54" s="1065"/>
      <c r="BH54" s="1066">
        <f>IF($BI$3="４週",BF54/4,IF($BI$3="暦月",(BF54/($BI$8/7)),""))</f>
        <v>32</v>
      </c>
      <c r="BI54" s="1065"/>
      <c r="BJ54" s="1061"/>
      <c r="BK54" s="1062"/>
      <c r="BL54" s="1062"/>
      <c r="BM54" s="1062"/>
      <c r="BN54" s="1063"/>
    </row>
    <row r="55" spans="2:66" ht="20.25" customHeight="1" x14ac:dyDescent="0.15">
      <c r="B55" s="992">
        <f>B53+1</f>
        <v>20</v>
      </c>
      <c r="C55" s="994" t="s">
        <v>221</v>
      </c>
      <c r="D55" s="996" t="s">
        <v>242</v>
      </c>
      <c r="E55" s="965"/>
      <c r="F55" s="997"/>
      <c r="G55" s="999" t="s">
        <v>223</v>
      </c>
      <c r="H55" s="1000"/>
      <c r="I55" s="161"/>
      <c r="J55" s="162"/>
      <c r="K55" s="161"/>
      <c r="L55" s="162"/>
      <c r="M55" s="1003" t="s">
        <v>189</v>
      </c>
      <c r="N55" s="1004"/>
      <c r="O55" s="1052" t="s">
        <v>224</v>
      </c>
      <c r="P55" s="1053"/>
      <c r="Q55" s="1053"/>
      <c r="R55" s="1000"/>
      <c r="S55" s="1022" t="s">
        <v>243</v>
      </c>
      <c r="T55" s="1023"/>
      <c r="U55" s="1023"/>
      <c r="V55" s="1023"/>
      <c r="W55" s="1024"/>
      <c r="X55" s="163" t="s">
        <v>192</v>
      </c>
      <c r="Y55" s="164"/>
      <c r="Z55" s="165"/>
      <c r="AA55" s="166" t="s">
        <v>226</v>
      </c>
      <c r="AB55" s="167" t="s">
        <v>227</v>
      </c>
      <c r="AC55" s="167" t="s">
        <v>214</v>
      </c>
      <c r="AD55" s="167" t="s">
        <v>214</v>
      </c>
      <c r="AE55" s="167"/>
      <c r="AF55" s="167" t="s">
        <v>215</v>
      </c>
      <c r="AG55" s="168"/>
      <c r="AH55" s="166"/>
      <c r="AI55" s="167" t="s">
        <v>226</v>
      </c>
      <c r="AJ55" s="167" t="s">
        <v>227</v>
      </c>
      <c r="AK55" s="167" t="s">
        <v>214</v>
      </c>
      <c r="AL55" s="167" t="s">
        <v>214</v>
      </c>
      <c r="AM55" s="167"/>
      <c r="AN55" s="168" t="s">
        <v>215</v>
      </c>
      <c r="AO55" s="166" t="s">
        <v>215</v>
      </c>
      <c r="AP55" s="167"/>
      <c r="AQ55" s="167" t="s">
        <v>226</v>
      </c>
      <c r="AR55" s="167" t="s">
        <v>227</v>
      </c>
      <c r="AS55" s="167" t="s">
        <v>214</v>
      </c>
      <c r="AT55" s="167" t="s">
        <v>214</v>
      </c>
      <c r="AU55" s="168"/>
      <c r="AV55" s="166" t="s">
        <v>215</v>
      </c>
      <c r="AW55" s="167"/>
      <c r="AX55" s="167"/>
      <c r="AY55" s="167" t="s">
        <v>226</v>
      </c>
      <c r="AZ55" s="167" t="s">
        <v>227</v>
      </c>
      <c r="BA55" s="167" t="s">
        <v>214</v>
      </c>
      <c r="BB55" s="168" t="s">
        <v>214</v>
      </c>
      <c r="BC55" s="166"/>
      <c r="BD55" s="167"/>
      <c r="BE55" s="169"/>
      <c r="BF55" s="1054"/>
      <c r="BG55" s="1055"/>
      <c r="BH55" s="1056"/>
      <c r="BI55" s="1057"/>
      <c r="BJ55" s="1058"/>
      <c r="BK55" s="1059"/>
      <c r="BL55" s="1059"/>
      <c r="BM55" s="1059"/>
      <c r="BN55" s="1060"/>
    </row>
    <row r="56" spans="2:66" ht="20.25" customHeight="1" x14ac:dyDescent="0.15">
      <c r="B56" s="993"/>
      <c r="C56" s="995"/>
      <c r="D56" s="998"/>
      <c r="E56" s="965"/>
      <c r="F56" s="997"/>
      <c r="G56" s="1001"/>
      <c r="H56" s="1002"/>
      <c r="I56" s="153"/>
      <c r="J56" s="154" t="str">
        <f>G55</f>
        <v>介護職員</v>
      </c>
      <c r="K56" s="153"/>
      <c r="L56" s="154" t="str">
        <f>M55</f>
        <v>A</v>
      </c>
      <c r="M56" s="1005"/>
      <c r="N56" s="1006"/>
      <c r="O56" s="1017"/>
      <c r="P56" s="1018"/>
      <c r="Q56" s="1018"/>
      <c r="R56" s="1002"/>
      <c r="S56" s="1022"/>
      <c r="T56" s="1023"/>
      <c r="U56" s="1023"/>
      <c r="V56" s="1023"/>
      <c r="W56" s="1024"/>
      <c r="X56" s="170" t="s">
        <v>195</v>
      </c>
      <c r="Y56" s="171"/>
      <c r="Z56" s="172"/>
      <c r="AA56" s="158">
        <f>IF(AA55="","",VLOOKUP(AA55,'【記載例】シフト記号表（勤務時間帯）'!$C$6:$L$47,10,FALSE))</f>
        <v>8</v>
      </c>
      <c r="AB56" s="159">
        <f>IF(AB55="","",VLOOKUP(AB55,'【記載例】シフト記号表（勤務時間帯）'!$C$6:$L$47,10,FALSE))</f>
        <v>8</v>
      </c>
      <c r="AC56" s="159">
        <f>IF(AC55="","",VLOOKUP(AC55,'【記載例】シフト記号表（勤務時間帯）'!$C$6:$L$47,10,FALSE))</f>
        <v>7.9999999999999982</v>
      </c>
      <c r="AD56" s="159">
        <f>IF(AD55="","",VLOOKUP(AD55,'【記載例】シフト記号表（勤務時間帯）'!$C$6:$L$47,10,FALSE))</f>
        <v>7.9999999999999982</v>
      </c>
      <c r="AE56" s="159" t="str">
        <f>IF(AE55="","",VLOOKUP(AE55,'【記載例】シフト記号表（勤務時間帯）'!$C$6:$L$47,10,FALSE))</f>
        <v/>
      </c>
      <c r="AF56" s="159">
        <f>IF(AF55="","",VLOOKUP(AF55,'【記載例】シフト記号表（勤務時間帯）'!$C$6:$L$47,10,FALSE))</f>
        <v>8</v>
      </c>
      <c r="AG56" s="160" t="str">
        <f>IF(AG55="","",VLOOKUP(AG55,'【記載例】シフト記号表（勤務時間帯）'!$C$6:$L$47,10,FALSE))</f>
        <v/>
      </c>
      <c r="AH56" s="158" t="str">
        <f>IF(AH55="","",VLOOKUP(AH55,'【記載例】シフト記号表（勤務時間帯）'!$C$6:$L$47,10,FALSE))</f>
        <v/>
      </c>
      <c r="AI56" s="159">
        <f>IF(AI55="","",VLOOKUP(AI55,'【記載例】シフト記号表（勤務時間帯）'!$C$6:$L$47,10,FALSE))</f>
        <v>8</v>
      </c>
      <c r="AJ56" s="159">
        <f>IF(AJ55="","",VLOOKUP(AJ55,'【記載例】シフト記号表（勤務時間帯）'!$C$6:$L$47,10,FALSE))</f>
        <v>8</v>
      </c>
      <c r="AK56" s="159">
        <f>IF(AK55="","",VLOOKUP(AK55,'【記載例】シフト記号表（勤務時間帯）'!$C$6:$L$47,10,FALSE))</f>
        <v>7.9999999999999982</v>
      </c>
      <c r="AL56" s="159">
        <f>IF(AL55="","",VLOOKUP(AL55,'【記載例】シフト記号表（勤務時間帯）'!$C$6:$L$47,10,FALSE))</f>
        <v>7.9999999999999982</v>
      </c>
      <c r="AM56" s="159" t="str">
        <f>IF(AM55="","",VLOOKUP(AM55,'【記載例】シフト記号表（勤務時間帯）'!$C$6:$L$47,10,FALSE))</f>
        <v/>
      </c>
      <c r="AN56" s="160">
        <f>IF(AN55="","",VLOOKUP(AN55,'【記載例】シフト記号表（勤務時間帯）'!$C$6:$L$47,10,FALSE))</f>
        <v>8</v>
      </c>
      <c r="AO56" s="158">
        <f>IF(AO55="","",VLOOKUP(AO55,'【記載例】シフト記号表（勤務時間帯）'!$C$6:$L$47,10,FALSE))</f>
        <v>8</v>
      </c>
      <c r="AP56" s="159" t="str">
        <f>IF(AP55="","",VLOOKUP(AP55,'【記載例】シフト記号表（勤務時間帯）'!$C$6:$L$47,10,FALSE))</f>
        <v/>
      </c>
      <c r="AQ56" s="159">
        <f>IF(AQ55="","",VLOOKUP(AQ55,'【記載例】シフト記号表（勤務時間帯）'!$C$6:$L$47,10,FALSE))</f>
        <v>8</v>
      </c>
      <c r="AR56" s="159">
        <f>IF(AR55="","",VLOOKUP(AR55,'【記載例】シフト記号表（勤務時間帯）'!$C$6:$L$47,10,FALSE))</f>
        <v>8</v>
      </c>
      <c r="AS56" s="159">
        <f>IF(AS55="","",VLOOKUP(AS55,'【記載例】シフト記号表（勤務時間帯）'!$C$6:$L$47,10,FALSE))</f>
        <v>7.9999999999999982</v>
      </c>
      <c r="AT56" s="159">
        <f>IF(AT55="","",VLOOKUP(AT55,'【記載例】シフト記号表（勤務時間帯）'!$C$6:$L$47,10,FALSE))</f>
        <v>7.9999999999999982</v>
      </c>
      <c r="AU56" s="160" t="str">
        <f>IF(AU55="","",VLOOKUP(AU55,'【記載例】シフト記号表（勤務時間帯）'!$C$6:$L$47,10,FALSE))</f>
        <v/>
      </c>
      <c r="AV56" s="158">
        <f>IF(AV55="","",VLOOKUP(AV55,'【記載例】シフト記号表（勤務時間帯）'!$C$6:$L$47,10,FALSE))</f>
        <v>8</v>
      </c>
      <c r="AW56" s="159" t="str">
        <f>IF(AW55="","",VLOOKUP(AW55,'【記載例】シフト記号表（勤務時間帯）'!$C$6:$L$47,10,FALSE))</f>
        <v/>
      </c>
      <c r="AX56" s="159" t="str">
        <f>IF(AX55="","",VLOOKUP(AX55,'【記載例】シフト記号表（勤務時間帯）'!$C$6:$L$47,10,FALSE))</f>
        <v/>
      </c>
      <c r="AY56" s="159">
        <f>IF(AY55="","",VLOOKUP(AY55,'【記載例】シフト記号表（勤務時間帯）'!$C$6:$L$47,10,FALSE))</f>
        <v>8</v>
      </c>
      <c r="AZ56" s="159">
        <f>IF(AZ55="","",VLOOKUP(AZ55,'【記載例】シフト記号表（勤務時間帯）'!$C$6:$L$47,10,FALSE))</f>
        <v>8</v>
      </c>
      <c r="BA56" s="159">
        <f>IF(BA55="","",VLOOKUP(BA55,'【記載例】シフト記号表（勤務時間帯）'!$C$6:$L$47,10,FALSE))</f>
        <v>7.9999999999999982</v>
      </c>
      <c r="BB56" s="160">
        <f>IF(BB55="","",VLOOKUP(BB55,'【記載例】シフト記号表（勤務時間帯）'!$C$6:$L$47,10,FALSE))</f>
        <v>7.9999999999999982</v>
      </c>
      <c r="BC56" s="158" t="str">
        <f>IF(BC55="","",VLOOKUP(BC55,'【記載例】シフト記号表（勤務時間帯）'!$C$6:$L$47,10,FALSE))</f>
        <v/>
      </c>
      <c r="BD56" s="159" t="str">
        <f>IF(BD55="","",VLOOKUP(BD55,'【記載例】シフト記号表（勤務時間帯）'!$C$6:$L$47,10,FALSE))</f>
        <v/>
      </c>
      <c r="BE56" s="159" t="str">
        <f>IF(BE55="","",VLOOKUP(BE55,'【記載例】シフト記号表（勤務時間帯）'!$C$6:$L$47,10,FALSE))</f>
        <v/>
      </c>
      <c r="BF56" s="1064">
        <f>IF($BI$3="４週",SUM(AA56:BB56),IF($BI$3="暦月",SUM(AA56:BE56),""))</f>
        <v>160</v>
      </c>
      <c r="BG56" s="1065"/>
      <c r="BH56" s="1066">
        <f>IF($BI$3="４週",BF56/4,IF($BI$3="暦月",(BF56/($BI$8/7)),""))</f>
        <v>40</v>
      </c>
      <c r="BI56" s="1065"/>
      <c r="BJ56" s="1061"/>
      <c r="BK56" s="1062"/>
      <c r="BL56" s="1062"/>
      <c r="BM56" s="1062"/>
      <c r="BN56" s="1063"/>
    </row>
    <row r="57" spans="2:66" ht="20.25" customHeight="1" x14ac:dyDescent="0.15">
      <c r="B57" s="992">
        <f>B55+1</f>
        <v>21</v>
      </c>
      <c r="C57" s="994"/>
      <c r="D57" s="996" t="s">
        <v>242</v>
      </c>
      <c r="E57" s="965"/>
      <c r="F57" s="997"/>
      <c r="G57" s="999" t="s">
        <v>223</v>
      </c>
      <c r="H57" s="1000"/>
      <c r="I57" s="153"/>
      <c r="J57" s="154"/>
      <c r="K57" s="153"/>
      <c r="L57" s="154"/>
      <c r="M57" s="1003" t="s">
        <v>189</v>
      </c>
      <c r="N57" s="1004"/>
      <c r="O57" s="1052" t="s">
        <v>228</v>
      </c>
      <c r="P57" s="1053"/>
      <c r="Q57" s="1053"/>
      <c r="R57" s="1000"/>
      <c r="S57" s="1022" t="s">
        <v>244</v>
      </c>
      <c r="T57" s="1023"/>
      <c r="U57" s="1023"/>
      <c r="V57" s="1023"/>
      <c r="W57" s="1024"/>
      <c r="X57" s="173" t="s">
        <v>192</v>
      </c>
      <c r="Z57" s="174"/>
      <c r="AA57" s="166"/>
      <c r="AB57" s="167" t="s">
        <v>226</v>
      </c>
      <c r="AC57" s="167" t="s">
        <v>227</v>
      </c>
      <c r="AD57" s="167" t="s">
        <v>215</v>
      </c>
      <c r="AE57" s="167" t="s">
        <v>214</v>
      </c>
      <c r="AF57" s="167"/>
      <c r="AG57" s="168" t="s">
        <v>215</v>
      </c>
      <c r="AH57" s="166" t="s">
        <v>215</v>
      </c>
      <c r="AI57" s="167"/>
      <c r="AJ57" s="167" t="s">
        <v>226</v>
      </c>
      <c r="AK57" s="167" t="s">
        <v>227</v>
      </c>
      <c r="AL57" s="167" t="s">
        <v>215</v>
      </c>
      <c r="AM57" s="167" t="s">
        <v>214</v>
      </c>
      <c r="AN57" s="168"/>
      <c r="AO57" s="166" t="s">
        <v>215</v>
      </c>
      <c r="AP57" s="167" t="s">
        <v>214</v>
      </c>
      <c r="AQ57" s="167"/>
      <c r="AR57" s="167" t="s">
        <v>226</v>
      </c>
      <c r="AS57" s="167" t="s">
        <v>227</v>
      </c>
      <c r="AT57" s="167" t="s">
        <v>215</v>
      </c>
      <c r="AU57" s="168"/>
      <c r="AV57" s="166"/>
      <c r="AW57" s="167" t="s">
        <v>215</v>
      </c>
      <c r="AX57" s="167" t="s">
        <v>214</v>
      </c>
      <c r="AY57" s="167"/>
      <c r="AZ57" s="167" t="s">
        <v>226</v>
      </c>
      <c r="BA57" s="167" t="s">
        <v>227</v>
      </c>
      <c r="BB57" s="168" t="s">
        <v>215</v>
      </c>
      <c r="BC57" s="166"/>
      <c r="BD57" s="167"/>
      <c r="BE57" s="169"/>
      <c r="BF57" s="1054"/>
      <c r="BG57" s="1055"/>
      <c r="BH57" s="1056"/>
      <c r="BI57" s="1057"/>
      <c r="BJ57" s="1058"/>
      <c r="BK57" s="1059"/>
      <c r="BL57" s="1059"/>
      <c r="BM57" s="1059"/>
      <c r="BN57" s="1060"/>
    </row>
    <row r="58" spans="2:66" ht="20.25" customHeight="1" x14ac:dyDescent="0.15">
      <c r="B58" s="993"/>
      <c r="C58" s="995"/>
      <c r="D58" s="998"/>
      <c r="E58" s="965"/>
      <c r="F58" s="997"/>
      <c r="G58" s="1001"/>
      <c r="H58" s="1002"/>
      <c r="I58" s="153"/>
      <c r="J58" s="154" t="str">
        <f>G57</f>
        <v>介護職員</v>
      </c>
      <c r="K58" s="153"/>
      <c r="L58" s="154" t="str">
        <f>M57</f>
        <v>A</v>
      </c>
      <c r="M58" s="1005"/>
      <c r="N58" s="1006"/>
      <c r="O58" s="1017"/>
      <c r="P58" s="1018"/>
      <c r="Q58" s="1018"/>
      <c r="R58" s="1002"/>
      <c r="S58" s="1022"/>
      <c r="T58" s="1023"/>
      <c r="U58" s="1023"/>
      <c r="V58" s="1023"/>
      <c r="W58" s="1024"/>
      <c r="X58" s="170" t="s">
        <v>195</v>
      </c>
      <c r="Y58" s="171"/>
      <c r="Z58" s="172"/>
      <c r="AA58" s="158" t="str">
        <f>IF(AA57="","",VLOOKUP(AA57,'【記載例】シフト記号表（勤務時間帯）'!$C$6:$L$47,10,FALSE))</f>
        <v/>
      </c>
      <c r="AB58" s="159">
        <f>IF(AB57="","",VLOOKUP(AB57,'【記載例】シフト記号表（勤務時間帯）'!$C$6:$L$47,10,FALSE))</f>
        <v>8</v>
      </c>
      <c r="AC58" s="159">
        <f>IF(AC57="","",VLOOKUP(AC57,'【記載例】シフト記号表（勤務時間帯）'!$C$6:$L$47,10,FALSE))</f>
        <v>8</v>
      </c>
      <c r="AD58" s="159">
        <f>IF(AD57="","",VLOOKUP(AD57,'【記載例】シフト記号表（勤務時間帯）'!$C$6:$L$47,10,FALSE))</f>
        <v>8</v>
      </c>
      <c r="AE58" s="159">
        <f>IF(AE57="","",VLOOKUP(AE57,'【記載例】シフト記号表（勤務時間帯）'!$C$6:$L$47,10,FALSE))</f>
        <v>7.9999999999999982</v>
      </c>
      <c r="AF58" s="159" t="str">
        <f>IF(AF57="","",VLOOKUP(AF57,'【記載例】シフト記号表（勤務時間帯）'!$C$6:$L$47,10,FALSE))</f>
        <v/>
      </c>
      <c r="AG58" s="160">
        <f>IF(AG57="","",VLOOKUP(AG57,'【記載例】シフト記号表（勤務時間帯）'!$C$6:$L$47,10,FALSE))</f>
        <v>8</v>
      </c>
      <c r="AH58" s="158">
        <f>IF(AH57="","",VLOOKUP(AH57,'【記載例】シフト記号表（勤務時間帯）'!$C$6:$L$47,10,FALSE))</f>
        <v>8</v>
      </c>
      <c r="AI58" s="159" t="str">
        <f>IF(AI57="","",VLOOKUP(AI57,'【記載例】シフト記号表（勤務時間帯）'!$C$6:$L$47,10,FALSE))</f>
        <v/>
      </c>
      <c r="AJ58" s="159">
        <f>IF(AJ57="","",VLOOKUP(AJ57,'【記載例】シフト記号表（勤務時間帯）'!$C$6:$L$47,10,FALSE))</f>
        <v>8</v>
      </c>
      <c r="AK58" s="159">
        <f>IF(AK57="","",VLOOKUP(AK57,'【記載例】シフト記号表（勤務時間帯）'!$C$6:$L$47,10,FALSE))</f>
        <v>8</v>
      </c>
      <c r="AL58" s="159">
        <f>IF(AL57="","",VLOOKUP(AL57,'【記載例】シフト記号表（勤務時間帯）'!$C$6:$L$47,10,FALSE))</f>
        <v>8</v>
      </c>
      <c r="AM58" s="159">
        <f>IF(AM57="","",VLOOKUP(AM57,'【記載例】シフト記号表（勤務時間帯）'!$C$6:$L$47,10,FALSE))</f>
        <v>7.9999999999999982</v>
      </c>
      <c r="AN58" s="160" t="str">
        <f>IF(AN57="","",VLOOKUP(AN57,'【記載例】シフト記号表（勤務時間帯）'!$C$6:$L$47,10,FALSE))</f>
        <v/>
      </c>
      <c r="AO58" s="158">
        <f>IF(AO57="","",VLOOKUP(AO57,'【記載例】シフト記号表（勤務時間帯）'!$C$6:$L$47,10,FALSE))</f>
        <v>8</v>
      </c>
      <c r="AP58" s="159">
        <f>IF(AP57="","",VLOOKUP(AP57,'【記載例】シフト記号表（勤務時間帯）'!$C$6:$L$47,10,FALSE))</f>
        <v>7.9999999999999982</v>
      </c>
      <c r="AQ58" s="159" t="str">
        <f>IF(AQ57="","",VLOOKUP(AQ57,'【記載例】シフト記号表（勤務時間帯）'!$C$6:$L$47,10,FALSE))</f>
        <v/>
      </c>
      <c r="AR58" s="159">
        <f>IF(AR57="","",VLOOKUP(AR57,'【記載例】シフト記号表（勤務時間帯）'!$C$6:$L$47,10,FALSE))</f>
        <v>8</v>
      </c>
      <c r="AS58" s="159">
        <f>IF(AS57="","",VLOOKUP(AS57,'【記載例】シフト記号表（勤務時間帯）'!$C$6:$L$47,10,FALSE))</f>
        <v>8</v>
      </c>
      <c r="AT58" s="159">
        <f>IF(AT57="","",VLOOKUP(AT57,'【記載例】シフト記号表（勤務時間帯）'!$C$6:$L$47,10,FALSE))</f>
        <v>8</v>
      </c>
      <c r="AU58" s="160" t="str">
        <f>IF(AU57="","",VLOOKUP(AU57,'【記載例】シフト記号表（勤務時間帯）'!$C$6:$L$47,10,FALSE))</f>
        <v/>
      </c>
      <c r="AV58" s="158" t="str">
        <f>IF(AV57="","",VLOOKUP(AV57,'【記載例】シフト記号表（勤務時間帯）'!$C$6:$L$47,10,FALSE))</f>
        <v/>
      </c>
      <c r="AW58" s="159">
        <f>IF(AW57="","",VLOOKUP(AW57,'【記載例】シフト記号表（勤務時間帯）'!$C$6:$L$47,10,FALSE))</f>
        <v>8</v>
      </c>
      <c r="AX58" s="159">
        <f>IF(AX57="","",VLOOKUP(AX57,'【記載例】シフト記号表（勤務時間帯）'!$C$6:$L$47,10,FALSE))</f>
        <v>7.9999999999999982</v>
      </c>
      <c r="AY58" s="159" t="str">
        <f>IF(AY57="","",VLOOKUP(AY57,'【記載例】シフト記号表（勤務時間帯）'!$C$6:$L$47,10,FALSE))</f>
        <v/>
      </c>
      <c r="AZ58" s="159">
        <f>IF(AZ57="","",VLOOKUP(AZ57,'【記載例】シフト記号表（勤務時間帯）'!$C$6:$L$47,10,FALSE))</f>
        <v>8</v>
      </c>
      <c r="BA58" s="159">
        <f>IF(BA57="","",VLOOKUP(BA57,'【記載例】シフト記号表（勤務時間帯）'!$C$6:$L$47,10,FALSE))</f>
        <v>8</v>
      </c>
      <c r="BB58" s="160">
        <f>IF(BB57="","",VLOOKUP(BB57,'【記載例】シフト記号表（勤務時間帯）'!$C$6:$L$47,10,FALSE))</f>
        <v>8</v>
      </c>
      <c r="BC58" s="158" t="str">
        <f>IF(BC57="","",VLOOKUP(BC57,'【記載例】シフト記号表（勤務時間帯）'!$C$6:$L$47,10,FALSE))</f>
        <v/>
      </c>
      <c r="BD58" s="159" t="str">
        <f>IF(BD57="","",VLOOKUP(BD57,'【記載例】シフト記号表（勤務時間帯）'!$C$6:$L$47,10,FALSE))</f>
        <v/>
      </c>
      <c r="BE58" s="159" t="str">
        <f>IF(BE57="","",VLOOKUP(BE57,'【記載例】シフト記号表（勤務時間帯）'!$C$6:$L$47,10,FALSE))</f>
        <v/>
      </c>
      <c r="BF58" s="1064">
        <f>IF($BI$3="４週",SUM(AA58:BB58),IF($BI$3="暦月",SUM(AA58:BE58),""))</f>
        <v>160</v>
      </c>
      <c r="BG58" s="1065"/>
      <c r="BH58" s="1066">
        <f>IF($BI$3="４週",BF58/4,IF($BI$3="暦月",(BF58/($BI$8/7)),""))</f>
        <v>40</v>
      </c>
      <c r="BI58" s="1065"/>
      <c r="BJ58" s="1061"/>
      <c r="BK58" s="1062"/>
      <c r="BL58" s="1062"/>
      <c r="BM58" s="1062"/>
      <c r="BN58" s="1063"/>
    </row>
    <row r="59" spans="2:66" ht="20.25" customHeight="1" x14ac:dyDescent="0.15">
      <c r="B59" s="992">
        <f>B57+1</f>
        <v>22</v>
      </c>
      <c r="C59" s="994"/>
      <c r="D59" s="996" t="s">
        <v>242</v>
      </c>
      <c r="E59" s="965"/>
      <c r="F59" s="997"/>
      <c r="G59" s="999" t="s">
        <v>223</v>
      </c>
      <c r="H59" s="1000"/>
      <c r="I59" s="153"/>
      <c r="J59" s="154"/>
      <c r="K59" s="153"/>
      <c r="L59" s="154"/>
      <c r="M59" s="1003" t="s">
        <v>189</v>
      </c>
      <c r="N59" s="1004"/>
      <c r="O59" s="1052" t="s">
        <v>228</v>
      </c>
      <c r="P59" s="1053"/>
      <c r="Q59" s="1053"/>
      <c r="R59" s="1000"/>
      <c r="S59" s="1022" t="s">
        <v>245</v>
      </c>
      <c r="T59" s="1023"/>
      <c r="U59" s="1023"/>
      <c r="V59" s="1023"/>
      <c r="W59" s="1024"/>
      <c r="X59" s="173" t="s">
        <v>192</v>
      </c>
      <c r="Z59" s="174"/>
      <c r="AA59" s="166" t="s">
        <v>215</v>
      </c>
      <c r="AB59" s="167"/>
      <c r="AC59" s="167" t="s">
        <v>226</v>
      </c>
      <c r="AD59" s="167" t="s">
        <v>227</v>
      </c>
      <c r="AE59" s="167" t="s">
        <v>215</v>
      </c>
      <c r="AF59" s="167" t="s">
        <v>214</v>
      </c>
      <c r="AG59" s="168"/>
      <c r="AH59" s="166" t="s">
        <v>214</v>
      </c>
      <c r="AI59" s="167" t="s">
        <v>215</v>
      </c>
      <c r="AJ59" s="167"/>
      <c r="AK59" s="167" t="s">
        <v>226</v>
      </c>
      <c r="AL59" s="167" t="s">
        <v>227</v>
      </c>
      <c r="AM59" s="167" t="s">
        <v>215</v>
      </c>
      <c r="AN59" s="168"/>
      <c r="AO59" s="166" t="s">
        <v>214</v>
      </c>
      <c r="AP59" s="167" t="s">
        <v>215</v>
      </c>
      <c r="AQ59" s="167"/>
      <c r="AR59" s="167"/>
      <c r="AS59" s="167" t="s">
        <v>226</v>
      </c>
      <c r="AT59" s="167" t="s">
        <v>227</v>
      </c>
      <c r="AU59" s="168" t="s">
        <v>214</v>
      </c>
      <c r="AV59" s="166" t="s">
        <v>214</v>
      </c>
      <c r="AW59" s="167"/>
      <c r="AX59" s="167" t="s">
        <v>215</v>
      </c>
      <c r="AY59" s="167" t="s">
        <v>214</v>
      </c>
      <c r="AZ59" s="167"/>
      <c r="BA59" s="167" t="s">
        <v>226</v>
      </c>
      <c r="BB59" s="168" t="s">
        <v>227</v>
      </c>
      <c r="BC59" s="166"/>
      <c r="BD59" s="167"/>
      <c r="BE59" s="169"/>
      <c r="BF59" s="1054"/>
      <c r="BG59" s="1055"/>
      <c r="BH59" s="1056"/>
      <c r="BI59" s="1057"/>
      <c r="BJ59" s="1058"/>
      <c r="BK59" s="1059"/>
      <c r="BL59" s="1059"/>
      <c r="BM59" s="1059"/>
      <c r="BN59" s="1060"/>
    </row>
    <row r="60" spans="2:66" ht="20.25" customHeight="1" x14ac:dyDescent="0.15">
      <c r="B60" s="993"/>
      <c r="C60" s="995"/>
      <c r="D60" s="998"/>
      <c r="E60" s="965"/>
      <c r="F60" s="997"/>
      <c r="G60" s="1001"/>
      <c r="H60" s="1002"/>
      <c r="I60" s="153"/>
      <c r="J60" s="154" t="str">
        <f>G59</f>
        <v>介護職員</v>
      </c>
      <c r="K60" s="153"/>
      <c r="L60" s="154" t="str">
        <f>M59</f>
        <v>A</v>
      </c>
      <c r="M60" s="1005"/>
      <c r="N60" s="1006"/>
      <c r="O60" s="1017"/>
      <c r="P60" s="1018"/>
      <c r="Q60" s="1018"/>
      <c r="R60" s="1002"/>
      <c r="S60" s="1022"/>
      <c r="T60" s="1023"/>
      <c r="U60" s="1023"/>
      <c r="V60" s="1023"/>
      <c r="W60" s="1024"/>
      <c r="X60" s="170" t="s">
        <v>195</v>
      </c>
      <c r="Y60" s="171"/>
      <c r="Z60" s="172"/>
      <c r="AA60" s="158">
        <f>IF(AA59="","",VLOOKUP(AA59,'【記載例】シフト記号表（勤務時間帯）'!$C$6:$L$47,10,FALSE))</f>
        <v>8</v>
      </c>
      <c r="AB60" s="159" t="str">
        <f>IF(AB59="","",VLOOKUP(AB59,'【記載例】シフト記号表（勤務時間帯）'!$C$6:$L$47,10,FALSE))</f>
        <v/>
      </c>
      <c r="AC60" s="159">
        <f>IF(AC59="","",VLOOKUP(AC59,'【記載例】シフト記号表（勤務時間帯）'!$C$6:$L$47,10,FALSE))</f>
        <v>8</v>
      </c>
      <c r="AD60" s="159">
        <f>IF(AD59="","",VLOOKUP(AD59,'【記載例】シフト記号表（勤務時間帯）'!$C$6:$L$47,10,FALSE))</f>
        <v>8</v>
      </c>
      <c r="AE60" s="159">
        <f>IF(AE59="","",VLOOKUP(AE59,'【記載例】シフト記号表（勤務時間帯）'!$C$6:$L$47,10,FALSE))</f>
        <v>8</v>
      </c>
      <c r="AF60" s="159">
        <f>IF(AF59="","",VLOOKUP(AF59,'【記載例】シフト記号表（勤務時間帯）'!$C$6:$L$47,10,FALSE))</f>
        <v>7.9999999999999982</v>
      </c>
      <c r="AG60" s="160" t="str">
        <f>IF(AG59="","",VLOOKUP(AG59,'【記載例】シフト記号表（勤務時間帯）'!$C$6:$L$47,10,FALSE))</f>
        <v/>
      </c>
      <c r="AH60" s="158">
        <f>IF(AH59="","",VLOOKUP(AH59,'【記載例】シフト記号表（勤務時間帯）'!$C$6:$L$47,10,FALSE))</f>
        <v>7.9999999999999982</v>
      </c>
      <c r="AI60" s="159">
        <f>IF(AI59="","",VLOOKUP(AI59,'【記載例】シフト記号表（勤務時間帯）'!$C$6:$L$47,10,FALSE))</f>
        <v>8</v>
      </c>
      <c r="AJ60" s="159" t="str">
        <f>IF(AJ59="","",VLOOKUP(AJ59,'【記載例】シフト記号表（勤務時間帯）'!$C$6:$L$47,10,FALSE))</f>
        <v/>
      </c>
      <c r="AK60" s="159">
        <f>IF(AK59="","",VLOOKUP(AK59,'【記載例】シフト記号表（勤務時間帯）'!$C$6:$L$47,10,FALSE))</f>
        <v>8</v>
      </c>
      <c r="AL60" s="159">
        <f>IF(AL59="","",VLOOKUP(AL59,'【記載例】シフト記号表（勤務時間帯）'!$C$6:$L$47,10,FALSE))</f>
        <v>8</v>
      </c>
      <c r="AM60" s="159">
        <f>IF(AM59="","",VLOOKUP(AM59,'【記載例】シフト記号表（勤務時間帯）'!$C$6:$L$47,10,FALSE))</f>
        <v>8</v>
      </c>
      <c r="AN60" s="160" t="str">
        <f>IF(AN59="","",VLOOKUP(AN59,'【記載例】シフト記号表（勤務時間帯）'!$C$6:$L$47,10,FALSE))</f>
        <v/>
      </c>
      <c r="AO60" s="158">
        <f>IF(AO59="","",VLOOKUP(AO59,'【記載例】シフト記号表（勤務時間帯）'!$C$6:$L$47,10,FALSE))</f>
        <v>7.9999999999999982</v>
      </c>
      <c r="AP60" s="159">
        <f>IF(AP59="","",VLOOKUP(AP59,'【記載例】シフト記号表（勤務時間帯）'!$C$6:$L$47,10,FALSE))</f>
        <v>8</v>
      </c>
      <c r="AQ60" s="159" t="str">
        <f>IF(AQ59="","",VLOOKUP(AQ59,'【記載例】シフト記号表（勤務時間帯）'!$C$6:$L$47,10,FALSE))</f>
        <v/>
      </c>
      <c r="AR60" s="159" t="str">
        <f>IF(AR59="","",VLOOKUP(AR59,'【記載例】シフト記号表（勤務時間帯）'!$C$6:$L$47,10,FALSE))</f>
        <v/>
      </c>
      <c r="AS60" s="159">
        <f>IF(AS59="","",VLOOKUP(AS59,'【記載例】シフト記号表（勤務時間帯）'!$C$6:$L$47,10,FALSE))</f>
        <v>8</v>
      </c>
      <c r="AT60" s="159">
        <f>IF(AT59="","",VLOOKUP(AT59,'【記載例】シフト記号表（勤務時間帯）'!$C$6:$L$47,10,FALSE))</f>
        <v>8</v>
      </c>
      <c r="AU60" s="160">
        <f>IF(AU59="","",VLOOKUP(AU59,'【記載例】シフト記号表（勤務時間帯）'!$C$6:$L$47,10,FALSE))</f>
        <v>7.9999999999999982</v>
      </c>
      <c r="AV60" s="158">
        <f>IF(AV59="","",VLOOKUP(AV59,'【記載例】シフト記号表（勤務時間帯）'!$C$6:$L$47,10,FALSE))</f>
        <v>7.9999999999999982</v>
      </c>
      <c r="AW60" s="159" t="str">
        <f>IF(AW59="","",VLOOKUP(AW59,'【記載例】シフト記号表（勤務時間帯）'!$C$6:$L$47,10,FALSE))</f>
        <v/>
      </c>
      <c r="AX60" s="159">
        <f>IF(AX59="","",VLOOKUP(AX59,'【記載例】シフト記号表（勤務時間帯）'!$C$6:$L$47,10,FALSE))</f>
        <v>8</v>
      </c>
      <c r="AY60" s="159">
        <f>IF(AY59="","",VLOOKUP(AY59,'【記載例】シフト記号表（勤務時間帯）'!$C$6:$L$47,10,FALSE))</f>
        <v>7.9999999999999982</v>
      </c>
      <c r="AZ60" s="159" t="str">
        <f>IF(AZ59="","",VLOOKUP(AZ59,'【記載例】シフト記号表（勤務時間帯）'!$C$6:$L$47,10,FALSE))</f>
        <v/>
      </c>
      <c r="BA60" s="159">
        <f>IF(BA59="","",VLOOKUP(BA59,'【記載例】シフト記号表（勤務時間帯）'!$C$6:$L$47,10,FALSE))</f>
        <v>8</v>
      </c>
      <c r="BB60" s="160">
        <f>IF(BB59="","",VLOOKUP(BB59,'【記載例】シフト記号表（勤務時間帯）'!$C$6:$L$47,10,FALSE))</f>
        <v>8</v>
      </c>
      <c r="BC60" s="158" t="str">
        <f>IF(BC59="","",VLOOKUP(BC59,'【記載例】シフト記号表（勤務時間帯）'!$C$6:$L$47,10,FALSE))</f>
        <v/>
      </c>
      <c r="BD60" s="159" t="str">
        <f>IF(BD59="","",VLOOKUP(BD59,'【記載例】シフト記号表（勤務時間帯）'!$C$6:$L$47,10,FALSE))</f>
        <v/>
      </c>
      <c r="BE60" s="159" t="str">
        <f>IF(BE59="","",VLOOKUP(BE59,'【記載例】シフト記号表（勤務時間帯）'!$C$6:$L$47,10,FALSE))</f>
        <v/>
      </c>
      <c r="BF60" s="1064">
        <f>IF($BI$3="４週",SUM(AA60:BB60),IF($BI$3="暦月",SUM(AA60:BE60),""))</f>
        <v>160</v>
      </c>
      <c r="BG60" s="1065"/>
      <c r="BH60" s="1066">
        <f>IF($BI$3="４週",BF60/4,IF($BI$3="暦月",(BF60/($BI$8/7)),""))</f>
        <v>40</v>
      </c>
      <c r="BI60" s="1065"/>
      <c r="BJ60" s="1061"/>
      <c r="BK60" s="1062"/>
      <c r="BL60" s="1062"/>
      <c r="BM60" s="1062"/>
      <c r="BN60" s="1063"/>
    </row>
    <row r="61" spans="2:66" ht="20.25" customHeight="1" x14ac:dyDescent="0.15">
      <c r="B61" s="992">
        <f>B59+1</f>
        <v>23</v>
      </c>
      <c r="C61" s="994"/>
      <c r="D61" s="996" t="s">
        <v>242</v>
      </c>
      <c r="E61" s="965"/>
      <c r="F61" s="997"/>
      <c r="G61" s="999" t="s">
        <v>223</v>
      </c>
      <c r="H61" s="1000"/>
      <c r="I61" s="153"/>
      <c r="J61" s="154"/>
      <c r="K61" s="153"/>
      <c r="L61" s="154"/>
      <c r="M61" s="1003" t="s">
        <v>189</v>
      </c>
      <c r="N61" s="1004"/>
      <c r="O61" s="1052" t="s">
        <v>228</v>
      </c>
      <c r="P61" s="1053"/>
      <c r="Q61" s="1053"/>
      <c r="R61" s="1000"/>
      <c r="S61" s="1022" t="s">
        <v>246</v>
      </c>
      <c r="T61" s="1023"/>
      <c r="U61" s="1023"/>
      <c r="V61" s="1023"/>
      <c r="W61" s="1024"/>
      <c r="X61" s="173" t="s">
        <v>192</v>
      </c>
      <c r="Z61" s="174"/>
      <c r="AA61" s="166" t="s">
        <v>214</v>
      </c>
      <c r="AB61" s="167" t="s">
        <v>215</v>
      </c>
      <c r="AC61" s="167"/>
      <c r="AD61" s="167" t="s">
        <v>226</v>
      </c>
      <c r="AE61" s="167" t="s">
        <v>227</v>
      </c>
      <c r="AF61" s="167"/>
      <c r="AG61" s="168" t="s">
        <v>214</v>
      </c>
      <c r="AH61" s="166" t="s">
        <v>215</v>
      </c>
      <c r="AI61" s="167" t="s">
        <v>215</v>
      </c>
      <c r="AJ61" s="167" t="s">
        <v>214</v>
      </c>
      <c r="AK61" s="167"/>
      <c r="AL61" s="167" t="s">
        <v>226</v>
      </c>
      <c r="AM61" s="167" t="s">
        <v>227</v>
      </c>
      <c r="AN61" s="168"/>
      <c r="AO61" s="166" t="s">
        <v>215</v>
      </c>
      <c r="AP61" s="167"/>
      <c r="AQ61" s="167" t="s">
        <v>215</v>
      </c>
      <c r="AR61" s="167" t="s">
        <v>215</v>
      </c>
      <c r="AS61" s="167"/>
      <c r="AT61" s="167" t="s">
        <v>226</v>
      </c>
      <c r="AU61" s="168" t="s">
        <v>227</v>
      </c>
      <c r="AV61" s="166" t="s">
        <v>215</v>
      </c>
      <c r="AW61" s="167" t="s">
        <v>214</v>
      </c>
      <c r="AX61" s="167"/>
      <c r="AY61" s="167" t="s">
        <v>215</v>
      </c>
      <c r="AZ61" s="167" t="s">
        <v>232</v>
      </c>
      <c r="BA61" s="167"/>
      <c r="BB61" s="168" t="s">
        <v>226</v>
      </c>
      <c r="BC61" s="166"/>
      <c r="BD61" s="167"/>
      <c r="BE61" s="169"/>
      <c r="BF61" s="1054"/>
      <c r="BG61" s="1055"/>
      <c r="BH61" s="1056"/>
      <c r="BI61" s="1057"/>
      <c r="BJ61" s="1058"/>
      <c r="BK61" s="1059"/>
      <c r="BL61" s="1059"/>
      <c r="BM61" s="1059"/>
      <c r="BN61" s="1060"/>
    </row>
    <row r="62" spans="2:66" ht="20.25" customHeight="1" x14ac:dyDescent="0.15">
      <c r="B62" s="993"/>
      <c r="C62" s="995"/>
      <c r="D62" s="998"/>
      <c r="E62" s="965"/>
      <c r="F62" s="997"/>
      <c r="G62" s="1001"/>
      <c r="H62" s="1002"/>
      <c r="I62" s="153"/>
      <c r="J62" s="154" t="str">
        <f>G61</f>
        <v>介護職員</v>
      </c>
      <c r="K62" s="153"/>
      <c r="L62" s="154" t="str">
        <f>M61</f>
        <v>A</v>
      </c>
      <c r="M62" s="1005"/>
      <c r="N62" s="1006"/>
      <c r="O62" s="1017"/>
      <c r="P62" s="1018"/>
      <c r="Q62" s="1018"/>
      <c r="R62" s="1002"/>
      <c r="S62" s="1022"/>
      <c r="T62" s="1023"/>
      <c r="U62" s="1023"/>
      <c r="V62" s="1023"/>
      <c r="W62" s="1024"/>
      <c r="X62" s="170" t="s">
        <v>195</v>
      </c>
      <c r="Y62" s="171"/>
      <c r="Z62" s="172"/>
      <c r="AA62" s="158">
        <f>IF(AA61="","",VLOOKUP(AA61,'【記載例】シフト記号表（勤務時間帯）'!$C$6:$L$47,10,FALSE))</f>
        <v>7.9999999999999982</v>
      </c>
      <c r="AB62" s="159">
        <f>IF(AB61="","",VLOOKUP(AB61,'【記載例】シフト記号表（勤務時間帯）'!$C$6:$L$47,10,FALSE))</f>
        <v>8</v>
      </c>
      <c r="AC62" s="159" t="str">
        <f>IF(AC61="","",VLOOKUP(AC61,'【記載例】シフト記号表（勤務時間帯）'!$C$6:$L$47,10,FALSE))</f>
        <v/>
      </c>
      <c r="AD62" s="159">
        <f>IF(AD61="","",VLOOKUP(AD61,'【記載例】シフト記号表（勤務時間帯）'!$C$6:$L$47,10,FALSE))</f>
        <v>8</v>
      </c>
      <c r="AE62" s="159">
        <f>IF(AE61="","",VLOOKUP(AE61,'【記載例】シフト記号表（勤務時間帯）'!$C$6:$L$47,10,FALSE))</f>
        <v>8</v>
      </c>
      <c r="AF62" s="159" t="str">
        <f>IF(AF61="","",VLOOKUP(AF61,'【記載例】シフト記号表（勤務時間帯）'!$C$6:$L$47,10,FALSE))</f>
        <v/>
      </c>
      <c r="AG62" s="160">
        <f>IF(AG61="","",VLOOKUP(AG61,'【記載例】シフト記号表（勤務時間帯）'!$C$6:$L$47,10,FALSE))</f>
        <v>7.9999999999999982</v>
      </c>
      <c r="AH62" s="158">
        <f>IF(AH61="","",VLOOKUP(AH61,'【記載例】シフト記号表（勤務時間帯）'!$C$6:$L$47,10,FALSE))</f>
        <v>8</v>
      </c>
      <c r="AI62" s="159">
        <f>IF(AI61="","",VLOOKUP(AI61,'【記載例】シフト記号表（勤務時間帯）'!$C$6:$L$47,10,FALSE))</f>
        <v>8</v>
      </c>
      <c r="AJ62" s="159">
        <f>IF(AJ61="","",VLOOKUP(AJ61,'【記載例】シフト記号表（勤務時間帯）'!$C$6:$L$47,10,FALSE))</f>
        <v>7.9999999999999982</v>
      </c>
      <c r="AK62" s="159" t="str">
        <f>IF(AK61="","",VLOOKUP(AK61,'【記載例】シフト記号表（勤務時間帯）'!$C$6:$L$47,10,FALSE))</f>
        <v/>
      </c>
      <c r="AL62" s="159">
        <f>IF(AL61="","",VLOOKUP(AL61,'【記載例】シフト記号表（勤務時間帯）'!$C$6:$L$47,10,FALSE))</f>
        <v>8</v>
      </c>
      <c r="AM62" s="159">
        <f>IF(AM61="","",VLOOKUP(AM61,'【記載例】シフト記号表（勤務時間帯）'!$C$6:$L$47,10,FALSE))</f>
        <v>8</v>
      </c>
      <c r="AN62" s="160" t="str">
        <f>IF(AN61="","",VLOOKUP(AN61,'【記載例】シフト記号表（勤務時間帯）'!$C$6:$L$47,10,FALSE))</f>
        <v/>
      </c>
      <c r="AO62" s="158">
        <f>IF(AO61="","",VLOOKUP(AO61,'【記載例】シフト記号表（勤務時間帯）'!$C$6:$L$47,10,FALSE))</f>
        <v>8</v>
      </c>
      <c r="AP62" s="159" t="str">
        <f>IF(AP61="","",VLOOKUP(AP61,'【記載例】シフト記号表（勤務時間帯）'!$C$6:$L$47,10,FALSE))</f>
        <v/>
      </c>
      <c r="AQ62" s="159">
        <f>IF(AQ61="","",VLOOKUP(AQ61,'【記載例】シフト記号表（勤務時間帯）'!$C$6:$L$47,10,FALSE))</f>
        <v>8</v>
      </c>
      <c r="AR62" s="159">
        <f>IF(AR61="","",VLOOKUP(AR61,'【記載例】シフト記号表（勤務時間帯）'!$C$6:$L$47,10,FALSE))</f>
        <v>8</v>
      </c>
      <c r="AS62" s="159" t="str">
        <f>IF(AS61="","",VLOOKUP(AS61,'【記載例】シフト記号表（勤務時間帯）'!$C$6:$L$47,10,FALSE))</f>
        <v/>
      </c>
      <c r="AT62" s="159">
        <f>IF(AT61="","",VLOOKUP(AT61,'【記載例】シフト記号表（勤務時間帯）'!$C$6:$L$47,10,FALSE))</f>
        <v>8</v>
      </c>
      <c r="AU62" s="160">
        <f>IF(AU61="","",VLOOKUP(AU61,'【記載例】シフト記号表（勤務時間帯）'!$C$6:$L$47,10,FALSE))</f>
        <v>8</v>
      </c>
      <c r="AV62" s="158">
        <f>IF(AV61="","",VLOOKUP(AV61,'【記載例】シフト記号表（勤務時間帯）'!$C$6:$L$47,10,FALSE))</f>
        <v>8</v>
      </c>
      <c r="AW62" s="159">
        <f>IF(AW61="","",VLOOKUP(AW61,'【記載例】シフト記号表（勤務時間帯）'!$C$6:$L$47,10,FALSE))</f>
        <v>7.9999999999999982</v>
      </c>
      <c r="AX62" s="159" t="str">
        <f>IF(AX61="","",VLOOKUP(AX61,'【記載例】シフト記号表（勤務時間帯）'!$C$6:$L$47,10,FALSE))</f>
        <v/>
      </c>
      <c r="AY62" s="159">
        <f>IF(AY61="","",VLOOKUP(AY61,'【記載例】シフト記号表（勤務時間帯）'!$C$6:$L$47,10,FALSE))</f>
        <v>8</v>
      </c>
      <c r="AZ62" s="159">
        <f>IF(AZ61="","",VLOOKUP(AZ61,'【記載例】シフト記号表（勤務時間帯）'!$C$6:$L$47,10,FALSE))</f>
        <v>8</v>
      </c>
      <c r="BA62" s="159" t="str">
        <f>IF(BA61="","",VLOOKUP(BA61,'【記載例】シフト記号表（勤務時間帯）'!$C$6:$L$47,10,FALSE))</f>
        <v/>
      </c>
      <c r="BB62" s="160">
        <f>IF(BB61="","",VLOOKUP(BB61,'【記載例】シフト記号表（勤務時間帯）'!$C$6:$L$47,10,FALSE))</f>
        <v>8</v>
      </c>
      <c r="BC62" s="158" t="str">
        <f>IF(BC61="","",VLOOKUP(BC61,'【記載例】シフト記号表（勤務時間帯）'!$C$6:$L$47,10,FALSE))</f>
        <v/>
      </c>
      <c r="BD62" s="159" t="str">
        <f>IF(BD61="","",VLOOKUP(BD61,'【記載例】シフト記号表（勤務時間帯）'!$C$6:$L$47,10,FALSE))</f>
        <v/>
      </c>
      <c r="BE62" s="159" t="str">
        <f>IF(BE61="","",VLOOKUP(BE61,'【記載例】シフト記号表（勤務時間帯）'!$C$6:$L$47,10,FALSE))</f>
        <v/>
      </c>
      <c r="BF62" s="1064">
        <f>IF($BI$3="４週",SUM(AA62:BB62),IF($BI$3="暦月",SUM(AA62:BE62),""))</f>
        <v>160</v>
      </c>
      <c r="BG62" s="1065"/>
      <c r="BH62" s="1066">
        <f>IF($BI$3="４週",BF62/4,IF($BI$3="暦月",(BF62/($BI$8/7)),""))</f>
        <v>40</v>
      </c>
      <c r="BI62" s="1065"/>
      <c r="BJ62" s="1061"/>
      <c r="BK62" s="1062"/>
      <c r="BL62" s="1062"/>
      <c r="BM62" s="1062"/>
      <c r="BN62" s="1063"/>
    </row>
    <row r="63" spans="2:66" ht="20.25" customHeight="1" x14ac:dyDescent="0.15">
      <c r="B63" s="992">
        <f>B61+1</f>
        <v>24</v>
      </c>
      <c r="C63" s="994"/>
      <c r="D63" s="996" t="s">
        <v>242</v>
      </c>
      <c r="E63" s="965"/>
      <c r="F63" s="997"/>
      <c r="G63" s="999" t="s">
        <v>223</v>
      </c>
      <c r="H63" s="1000"/>
      <c r="I63" s="153"/>
      <c r="J63" s="154"/>
      <c r="K63" s="153"/>
      <c r="L63" s="154"/>
      <c r="M63" s="1003" t="s">
        <v>197</v>
      </c>
      <c r="N63" s="1004"/>
      <c r="O63" s="1052" t="s">
        <v>228</v>
      </c>
      <c r="P63" s="1053"/>
      <c r="Q63" s="1053"/>
      <c r="R63" s="1000"/>
      <c r="S63" s="1022" t="s">
        <v>247</v>
      </c>
      <c r="T63" s="1023"/>
      <c r="U63" s="1023"/>
      <c r="V63" s="1023"/>
      <c r="W63" s="1024"/>
      <c r="X63" s="173" t="s">
        <v>192</v>
      </c>
      <c r="Z63" s="174"/>
      <c r="AA63" s="166"/>
      <c r="AB63" s="167" t="s">
        <v>214</v>
      </c>
      <c r="AC63" s="167" t="s">
        <v>215</v>
      </c>
      <c r="AD63" s="167"/>
      <c r="AE63" s="167" t="s">
        <v>215</v>
      </c>
      <c r="AF63" s="167" t="s">
        <v>215</v>
      </c>
      <c r="AG63" s="168"/>
      <c r="AH63" s="166"/>
      <c r="AI63" s="167" t="s">
        <v>214</v>
      </c>
      <c r="AJ63" s="167" t="s">
        <v>215</v>
      </c>
      <c r="AK63" s="167" t="s">
        <v>215</v>
      </c>
      <c r="AL63" s="167"/>
      <c r="AM63" s="167"/>
      <c r="AN63" s="168" t="s">
        <v>214</v>
      </c>
      <c r="AO63" s="166"/>
      <c r="AP63" s="167"/>
      <c r="AQ63" s="167" t="s">
        <v>214</v>
      </c>
      <c r="AR63" s="167" t="s">
        <v>214</v>
      </c>
      <c r="AS63" s="167" t="s">
        <v>215</v>
      </c>
      <c r="AT63" s="167"/>
      <c r="AU63" s="168" t="s">
        <v>215</v>
      </c>
      <c r="AV63" s="166"/>
      <c r="AW63" s="167" t="s">
        <v>215</v>
      </c>
      <c r="AX63" s="167" t="s">
        <v>215</v>
      </c>
      <c r="AY63" s="167"/>
      <c r="AZ63" s="167" t="s">
        <v>215</v>
      </c>
      <c r="BA63" s="167" t="s">
        <v>214</v>
      </c>
      <c r="BB63" s="168"/>
      <c r="BC63" s="166"/>
      <c r="BD63" s="167"/>
      <c r="BE63" s="169"/>
      <c r="BF63" s="1054"/>
      <c r="BG63" s="1055"/>
      <c r="BH63" s="1056"/>
      <c r="BI63" s="1057"/>
      <c r="BJ63" s="1058"/>
      <c r="BK63" s="1059"/>
      <c r="BL63" s="1059"/>
      <c r="BM63" s="1059"/>
      <c r="BN63" s="1060"/>
    </row>
    <row r="64" spans="2:66" ht="20.25" customHeight="1" x14ac:dyDescent="0.15">
      <c r="B64" s="993"/>
      <c r="C64" s="995"/>
      <c r="D64" s="998"/>
      <c r="E64" s="965"/>
      <c r="F64" s="997"/>
      <c r="G64" s="1001"/>
      <c r="H64" s="1002"/>
      <c r="I64" s="153"/>
      <c r="J64" s="154" t="str">
        <f>G63</f>
        <v>介護職員</v>
      </c>
      <c r="K64" s="153"/>
      <c r="L64" s="154" t="str">
        <f>M63</f>
        <v>C</v>
      </c>
      <c r="M64" s="1005"/>
      <c r="N64" s="1006"/>
      <c r="O64" s="1017"/>
      <c r="P64" s="1018"/>
      <c r="Q64" s="1018"/>
      <c r="R64" s="1002"/>
      <c r="S64" s="1022"/>
      <c r="T64" s="1023"/>
      <c r="U64" s="1023"/>
      <c r="V64" s="1023"/>
      <c r="W64" s="1024"/>
      <c r="X64" s="170" t="s">
        <v>195</v>
      </c>
      <c r="Y64" s="171"/>
      <c r="Z64" s="172"/>
      <c r="AA64" s="158" t="str">
        <f>IF(AA63="","",VLOOKUP(AA63,'【記載例】シフト記号表（勤務時間帯）'!$C$6:$L$47,10,FALSE))</f>
        <v/>
      </c>
      <c r="AB64" s="159">
        <f>IF(AB63="","",VLOOKUP(AB63,'【記載例】シフト記号表（勤務時間帯）'!$C$6:$L$47,10,FALSE))</f>
        <v>7.9999999999999982</v>
      </c>
      <c r="AC64" s="159">
        <f>IF(AC63="","",VLOOKUP(AC63,'【記載例】シフト記号表（勤務時間帯）'!$C$6:$L$47,10,FALSE))</f>
        <v>8</v>
      </c>
      <c r="AD64" s="159" t="str">
        <f>IF(AD63="","",VLOOKUP(AD63,'【記載例】シフト記号表（勤務時間帯）'!$C$6:$L$47,10,FALSE))</f>
        <v/>
      </c>
      <c r="AE64" s="159">
        <f>IF(AE63="","",VLOOKUP(AE63,'【記載例】シフト記号表（勤務時間帯）'!$C$6:$L$47,10,FALSE))</f>
        <v>8</v>
      </c>
      <c r="AF64" s="159">
        <f>IF(AF63="","",VLOOKUP(AF63,'【記載例】シフト記号表（勤務時間帯）'!$C$6:$L$47,10,FALSE))</f>
        <v>8</v>
      </c>
      <c r="AG64" s="160" t="str">
        <f>IF(AG63="","",VLOOKUP(AG63,'【記載例】シフト記号表（勤務時間帯）'!$C$6:$L$47,10,FALSE))</f>
        <v/>
      </c>
      <c r="AH64" s="158" t="str">
        <f>IF(AH63="","",VLOOKUP(AH63,'【記載例】シフト記号表（勤務時間帯）'!$C$6:$L$47,10,FALSE))</f>
        <v/>
      </c>
      <c r="AI64" s="159">
        <f>IF(AI63="","",VLOOKUP(AI63,'【記載例】シフト記号表（勤務時間帯）'!$C$6:$L$47,10,FALSE))</f>
        <v>7.9999999999999982</v>
      </c>
      <c r="AJ64" s="159">
        <f>IF(AJ63="","",VLOOKUP(AJ63,'【記載例】シフト記号表（勤務時間帯）'!$C$6:$L$47,10,FALSE))</f>
        <v>8</v>
      </c>
      <c r="AK64" s="159">
        <f>IF(AK63="","",VLOOKUP(AK63,'【記載例】シフト記号表（勤務時間帯）'!$C$6:$L$47,10,FALSE))</f>
        <v>8</v>
      </c>
      <c r="AL64" s="159" t="str">
        <f>IF(AL63="","",VLOOKUP(AL63,'【記載例】シフト記号表（勤務時間帯）'!$C$6:$L$47,10,FALSE))</f>
        <v/>
      </c>
      <c r="AM64" s="159" t="str">
        <f>IF(AM63="","",VLOOKUP(AM63,'【記載例】シフト記号表（勤務時間帯）'!$C$6:$L$47,10,FALSE))</f>
        <v/>
      </c>
      <c r="AN64" s="160">
        <f>IF(AN63="","",VLOOKUP(AN63,'【記載例】シフト記号表（勤務時間帯）'!$C$6:$L$47,10,FALSE))</f>
        <v>7.9999999999999982</v>
      </c>
      <c r="AO64" s="158" t="str">
        <f>IF(AO63="","",VLOOKUP(AO63,'【記載例】シフト記号表（勤務時間帯）'!$C$6:$L$47,10,FALSE))</f>
        <v/>
      </c>
      <c r="AP64" s="159" t="str">
        <f>IF(AP63="","",VLOOKUP(AP63,'【記載例】シフト記号表（勤務時間帯）'!$C$6:$L$47,10,FALSE))</f>
        <v/>
      </c>
      <c r="AQ64" s="159">
        <f>IF(AQ63="","",VLOOKUP(AQ63,'【記載例】シフト記号表（勤務時間帯）'!$C$6:$L$47,10,FALSE))</f>
        <v>7.9999999999999982</v>
      </c>
      <c r="AR64" s="159">
        <f>IF(AR63="","",VLOOKUP(AR63,'【記載例】シフト記号表（勤務時間帯）'!$C$6:$L$47,10,FALSE))</f>
        <v>7.9999999999999982</v>
      </c>
      <c r="AS64" s="159">
        <f>IF(AS63="","",VLOOKUP(AS63,'【記載例】シフト記号表（勤務時間帯）'!$C$6:$L$47,10,FALSE))</f>
        <v>8</v>
      </c>
      <c r="AT64" s="159" t="str">
        <f>IF(AT63="","",VLOOKUP(AT63,'【記載例】シフト記号表（勤務時間帯）'!$C$6:$L$47,10,FALSE))</f>
        <v/>
      </c>
      <c r="AU64" s="160">
        <f>IF(AU63="","",VLOOKUP(AU63,'【記載例】シフト記号表（勤務時間帯）'!$C$6:$L$47,10,FALSE))</f>
        <v>8</v>
      </c>
      <c r="AV64" s="158" t="str">
        <f>IF(AV63="","",VLOOKUP(AV63,'【記載例】シフト記号表（勤務時間帯）'!$C$6:$L$47,10,FALSE))</f>
        <v/>
      </c>
      <c r="AW64" s="159">
        <f>IF(AW63="","",VLOOKUP(AW63,'【記載例】シフト記号表（勤務時間帯）'!$C$6:$L$47,10,FALSE))</f>
        <v>8</v>
      </c>
      <c r="AX64" s="159">
        <f>IF(AX63="","",VLOOKUP(AX63,'【記載例】シフト記号表（勤務時間帯）'!$C$6:$L$47,10,FALSE))</f>
        <v>8</v>
      </c>
      <c r="AY64" s="159" t="str">
        <f>IF(AY63="","",VLOOKUP(AY63,'【記載例】シフト記号表（勤務時間帯）'!$C$6:$L$47,10,FALSE))</f>
        <v/>
      </c>
      <c r="AZ64" s="159">
        <f>IF(AZ63="","",VLOOKUP(AZ63,'【記載例】シフト記号表（勤務時間帯）'!$C$6:$L$47,10,FALSE))</f>
        <v>8</v>
      </c>
      <c r="BA64" s="159">
        <f>IF(BA63="","",VLOOKUP(BA63,'【記載例】シフト記号表（勤務時間帯）'!$C$6:$L$47,10,FALSE))</f>
        <v>7.9999999999999982</v>
      </c>
      <c r="BB64" s="160" t="str">
        <f>IF(BB63="","",VLOOKUP(BB63,'【記載例】シフト記号表（勤務時間帯）'!$C$6:$L$47,10,FALSE))</f>
        <v/>
      </c>
      <c r="BC64" s="158" t="str">
        <f>IF(BC63="","",VLOOKUP(BC63,'【記載例】シフト記号表（勤務時間帯）'!$C$6:$L$47,10,FALSE))</f>
        <v/>
      </c>
      <c r="BD64" s="159" t="str">
        <f>IF(BD63="","",VLOOKUP(BD63,'【記載例】シフト記号表（勤務時間帯）'!$C$6:$L$47,10,FALSE))</f>
        <v/>
      </c>
      <c r="BE64" s="159" t="str">
        <f>IF(BE63="","",VLOOKUP(BE63,'【記載例】シフト記号表（勤務時間帯）'!$C$6:$L$47,10,FALSE))</f>
        <v/>
      </c>
      <c r="BF64" s="1064">
        <f>IF($BI$3="４週",SUM(AA64:BB64),IF($BI$3="暦月",SUM(AA64:BE64),""))</f>
        <v>128</v>
      </c>
      <c r="BG64" s="1065"/>
      <c r="BH64" s="1066">
        <f>IF($BI$3="４週",BF64/4,IF($BI$3="暦月",(BF64/($BI$8/7)),""))</f>
        <v>32</v>
      </c>
      <c r="BI64" s="1065"/>
      <c r="BJ64" s="1061"/>
      <c r="BK64" s="1062"/>
      <c r="BL64" s="1062"/>
      <c r="BM64" s="1062"/>
      <c r="BN64" s="1063"/>
    </row>
    <row r="65" spans="2:66" ht="20.25" customHeight="1" x14ac:dyDescent="0.15">
      <c r="B65" s="992">
        <f>B63+1</f>
        <v>25</v>
      </c>
      <c r="C65" s="994" t="s">
        <v>234</v>
      </c>
      <c r="D65" s="996" t="s">
        <v>248</v>
      </c>
      <c r="E65" s="965"/>
      <c r="F65" s="997"/>
      <c r="G65" s="999" t="s">
        <v>223</v>
      </c>
      <c r="H65" s="1000"/>
      <c r="I65" s="153"/>
      <c r="J65" s="154"/>
      <c r="K65" s="153"/>
      <c r="L65" s="154"/>
      <c r="M65" s="1003" t="s">
        <v>189</v>
      </c>
      <c r="N65" s="1004"/>
      <c r="O65" s="1052" t="s">
        <v>224</v>
      </c>
      <c r="P65" s="1053"/>
      <c r="Q65" s="1053"/>
      <c r="R65" s="1000"/>
      <c r="S65" s="1022" t="s">
        <v>249</v>
      </c>
      <c r="T65" s="1023"/>
      <c r="U65" s="1023"/>
      <c r="V65" s="1023"/>
      <c r="W65" s="1024"/>
      <c r="X65" s="173" t="s">
        <v>192</v>
      </c>
      <c r="Z65" s="174"/>
      <c r="AA65" s="166" t="s">
        <v>215</v>
      </c>
      <c r="AB65" s="167" t="s">
        <v>215</v>
      </c>
      <c r="AC65" s="167"/>
      <c r="AD65" s="167"/>
      <c r="AE65" s="167" t="s">
        <v>226</v>
      </c>
      <c r="AF65" s="167" t="s">
        <v>227</v>
      </c>
      <c r="AG65" s="168" t="s">
        <v>214</v>
      </c>
      <c r="AH65" s="166" t="s">
        <v>214</v>
      </c>
      <c r="AI65" s="167"/>
      <c r="AJ65" s="167" t="s">
        <v>215</v>
      </c>
      <c r="AK65" s="167" t="s">
        <v>215</v>
      </c>
      <c r="AL65" s="167"/>
      <c r="AM65" s="167" t="s">
        <v>226</v>
      </c>
      <c r="AN65" s="168" t="s">
        <v>227</v>
      </c>
      <c r="AO65" s="166" t="s">
        <v>214</v>
      </c>
      <c r="AP65" s="167" t="s">
        <v>214</v>
      </c>
      <c r="AQ65" s="167"/>
      <c r="AR65" s="167" t="s">
        <v>215</v>
      </c>
      <c r="AS65" s="167"/>
      <c r="AT65" s="167"/>
      <c r="AU65" s="168" t="s">
        <v>226</v>
      </c>
      <c r="AV65" s="166" t="s">
        <v>227</v>
      </c>
      <c r="AW65" s="167" t="s">
        <v>214</v>
      </c>
      <c r="AX65" s="167" t="s">
        <v>214</v>
      </c>
      <c r="AY65" s="167"/>
      <c r="AZ65" s="167" t="s">
        <v>214</v>
      </c>
      <c r="BA65" s="167" t="s">
        <v>215</v>
      </c>
      <c r="BB65" s="168" t="s">
        <v>215</v>
      </c>
      <c r="BC65" s="166"/>
      <c r="BD65" s="167"/>
      <c r="BE65" s="169"/>
      <c r="BF65" s="1054"/>
      <c r="BG65" s="1055"/>
      <c r="BH65" s="1056"/>
      <c r="BI65" s="1057"/>
      <c r="BJ65" s="1058"/>
      <c r="BK65" s="1059"/>
      <c r="BL65" s="1059"/>
      <c r="BM65" s="1059"/>
      <c r="BN65" s="1060"/>
    </row>
    <row r="66" spans="2:66" ht="20.25" customHeight="1" x14ac:dyDescent="0.15">
      <c r="B66" s="993"/>
      <c r="C66" s="995"/>
      <c r="D66" s="998"/>
      <c r="E66" s="965"/>
      <c r="F66" s="997"/>
      <c r="G66" s="1001"/>
      <c r="H66" s="1002"/>
      <c r="I66" s="153"/>
      <c r="J66" s="154" t="str">
        <f>G65</f>
        <v>介護職員</v>
      </c>
      <c r="K66" s="153"/>
      <c r="L66" s="154" t="str">
        <f>M65</f>
        <v>A</v>
      </c>
      <c r="M66" s="1005"/>
      <c r="N66" s="1006"/>
      <c r="O66" s="1017"/>
      <c r="P66" s="1018"/>
      <c r="Q66" s="1018"/>
      <c r="R66" s="1002"/>
      <c r="S66" s="1022"/>
      <c r="T66" s="1023"/>
      <c r="U66" s="1023"/>
      <c r="V66" s="1023"/>
      <c r="W66" s="1024"/>
      <c r="X66" s="170" t="s">
        <v>195</v>
      </c>
      <c r="Y66" s="171"/>
      <c r="Z66" s="172"/>
      <c r="AA66" s="158">
        <f>IF(AA65="","",VLOOKUP(AA65,'【記載例】シフト記号表（勤務時間帯）'!$C$6:$L$47,10,FALSE))</f>
        <v>8</v>
      </c>
      <c r="AB66" s="159">
        <f>IF(AB65="","",VLOOKUP(AB65,'【記載例】シフト記号表（勤務時間帯）'!$C$6:$L$47,10,FALSE))</f>
        <v>8</v>
      </c>
      <c r="AC66" s="159" t="str">
        <f>IF(AC65="","",VLOOKUP(AC65,'【記載例】シフト記号表（勤務時間帯）'!$C$6:$L$47,10,FALSE))</f>
        <v/>
      </c>
      <c r="AD66" s="159" t="str">
        <f>IF(AD65="","",VLOOKUP(AD65,'【記載例】シフト記号表（勤務時間帯）'!$C$6:$L$47,10,FALSE))</f>
        <v/>
      </c>
      <c r="AE66" s="159">
        <f>IF(AE65="","",VLOOKUP(AE65,'【記載例】シフト記号表（勤務時間帯）'!$C$6:$L$47,10,FALSE))</f>
        <v>8</v>
      </c>
      <c r="AF66" s="159">
        <f>IF(AF65="","",VLOOKUP(AF65,'【記載例】シフト記号表（勤務時間帯）'!$C$6:$L$47,10,FALSE))</f>
        <v>8</v>
      </c>
      <c r="AG66" s="160">
        <f>IF(AG65="","",VLOOKUP(AG65,'【記載例】シフト記号表（勤務時間帯）'!$C$6:$L$47,10,FALSE))</f>
        <v>7.9999999999999982</v>
      </c>
      <c r="AH66" s="158">
        <f>IF(AH65="","",VLOOKUP(AH65,'【記載例】シフト記号表（勤務時間帯）'!$C$6:$L$47,10,FALSE))</f>
        <v>7.9999999999999982</v>
      </c>
      <c r="AI66" s="159" t="str">
        <f>IF(AI65="","",VLOOKUP(AI65,'【記載例】シフト記号表（勤務時間帯）'!$C$6:$L$47,10,FALSE))</f>
        <v/>
      </c>
      <c r="AJ66" s="159">
        <f>IF(AJ65="","",VLOOKUP(AJ65,'【記載例】シフト記号表（勤務時間帯）'!$C$6:$L$47,10,FALSE))</f>
        <v>8</v>
      </c>
      <c r="AK66" s="159">
        <f>IF(AK65="","",VLOOKUP(AK65,'【記載例】シフト記号表（勤務時間帯）'!$C$6:$L$47,10,FALSE))</f>
        <v>8</v>
      </c>
      <c r="AL66" s="159" t="str">
        <f>IF(AL65="","",VLOOKUP(AL65,'【記載例】シフト記号表（勤務時間帯）'!$C$6:$L$47,10,FALSE))</f>
        <v/>
      </c>
      <c r="AM66" s="159">
        <f>IF(AM65="","",VLOOKUP(AM65,'【記載例】シフト記号表（勤務時間帯）'!$C$6:$L$47,10,FALSE))</f>
        <v>8</v>
      </c>
      <c r="AN66" s="160">
        <f>IF(AN65="","",VLOOKUP(AN65,'【記載例】シフト記号表（勤務時間帯）'!$C$6:$L$47,10,FALSE))</f>
        <v>8</v>
      </c>
      <c r="AO66" s="158">
        <f>IF(AO65="","",VLOOKUP(AO65,'【記載例】シフト記号表（勤務時間帯）'!$C$6:$L$47,10,FALSE))</f>
        <v>7.9999999999999982</v>
      </c>
      <c r="AP66" s="159">
        <f>IF(AP65="","",VLOOKUP(AP65,'【記載例】シフト記号表（勤務時間帯）'!$C$6:$L$47,10,FALSE))</f>
        <v>7.9999999999999982</v>
      </c>
      <c r="AQ66" s="159" t="str">
        <f>IF(AQ65="","",VLOOKUP(AQ65,'【記載例】シフト記号表（勤務時間帯）'!$C$6:$L$47,10,FALSE))</f>
        <v/>
      </c>
      <c r="AR66" s="159">
        <f>IF(AR65="","",VLOOKUP(AR65,'【記載例】シフト記号表（勤務時間帯）'!$C$6:$L$47,10,FALSE))</f>
        <v>8</v>
      </c>
      <c r="AS66" s="159" t="str">
        <f>IF(AS65="","",VLOOKUP(AS65,'【記載例】シフト記号表（勤務時間帯）'!$C$6:$L$47,10,FALSE))</f>
        <v/>
      </c>
      <c r="AT66" s="159" t="str">
        <f>IF(AT65="","",VLOOKUP(AT65,'【記載例】シフト記号表（勤務時間帯）'!$C$6:$L$47,10,FALSE))</f>
        <v/>
      </c>
      <c r="AU66" s="160">
        <f>IF(AU65="","",VLOOKUP(AU65,'【記載例】シフト記号表（勤務時間帯）'!$C$6:$L$47,10,FALSE))</f>
        <v>8</v>
      </c>
      <c r="AV66" s="158">
        <f>IF(AV65="","",VLOOKUP(AV65,'【記載例】シフト記号表（勤務時間帯）'!$C$6:$L$47,10,FALSE))</f>
        <v>8</v>
      </c>
      <c r="AW66" s="159">
        <f>IF(AW65="","",VLOOKUP(AW65,'【記載例】シフト記号表（勤務時間帯）'!$C$6:$L$47,10,FALSE))</f>
        <v>7.9999999999999982</v>
      </c>
      <c r="AX66" s="159">
        <f>IF(AX65="","",VLOOKUP(AX65,'【記載例】シフト記号表（勤務時間帯）'!$C$6:$L$47,10,FALSE))</f>
        <v>7.9999999999999982</v>
      </c>
      <c r="AY66" s="159" t="str">
        <f>IF(AY65="","",VLOOKUP(AY65,'【記載例】シフト記号表（勤務時間帯）'!$C$6:$L$47,10,FALSE))</f>
        <v/>
      </c>
      <c r="AZ66" s="159">
        <f>IF(AZ65="","",VLOOKUP(AZ65,'【記載例】シフト記号表（勤務時間帯）'!$C$6:$L$47,10,FALSE))</f>
        <v>7.9999999999999982</v>
      </c>
      <c r="BA66" s="159">
        <f>IF(BA65="","",VLOOKUP(BA65,'【記載例】シフト記号表（勤務時間帯）'!$C$6:$L$47,10,FALSE))</f>
        <v>8</v>
      </c>
      <c r="BB66" s="160">
        <f>IF(BB65="","",VLOOKUP(BB65,'【記載例】シフト記号表（勤務時間帯）'!$C$6:$L$47,10,FALSE))</f>
        <v>8</v>
      </c>
      <c r="BC66" s="158" t="str">
        <f>IF(BC65="","",VLOOKUP(BC65,'【記載例】シフト記号表（勤務時間帯）'!$C$6:$L$47,10,FALSE))</f>
        <v/>
      </c>
      <c r="BD66" s="159" t="str">
        <f>IF(BD65="","",VLOOKUP(BD65,'【記載例】シフト記号表（勤務時間帯）'!$C$6:$L$47,10,FALSE))</f>
        <v/>
      </c>
      <c r="BE66" s="159" t="str">
        <f>IF(BE65="","",VLOOKUP(BE65,'【記載例】シフト記号表（勤務時間帯）'!$C$6:$L$47,10,FALSE))</f>
        <v/>
      </c>
      <c r="BF66" s="1064">
        <f>IF($BI$3="４週",SUM(AA66:BB66),IF($BI$3="暦月",SUM(AA66:BE66),""))</f>
        <v>160</v>
      </c>
      <c r="BG66" s="1065"/>
      <c r="BH66" s="1066">
        <f>IF($BI$3="４週",BF66/4,IF($BI$3="暦月",(BF66/($BI$8/7)),""))</f>
        <v>40</v>
      </c>
      <c r="BI66" s="1065"/>
      <c r="BJ66" s="1061"/>
      <c r="BK66" s="1062"/>
      <c r="BL66" s="1062"/>
      <c r="BM66" s="1062"/>
      <c r="BN66" s="1063"/>
    </row>
    <row r="67" spans="2:66" ht="20.25" customHeight="1" x14ac:dyDescent="0.15">
      <c r="B67" s="992">
        <f>B65+1</f>
        <v>26</v>
      </c>
      <c r="C67" s="994"/>
      <c r="D67" s="996" t="s">
        <v>248</v>
      </c>
      <c r="E67" s="965"/>
      <c r="F67" s="997"/>
      <c r="G67" s="999" t="s">
        <v>223</v>
      </c>
      <c r="H67" s="1000"/>
      <c r="I67" s="153"/>
      <c r="J67" s="154"/>
      <c r="K67" s="153"/>
      <c r="L67" s="154"/>
      <c r="M67" s="1003" t="s">
        <v>189</v>
      </c>
      <c r="N67" s="1004"/>
      <c r="O67" s="1052" t="s">
        <v>228</v>
      </c>
      <c r="P67" s="1053"/>
      <c r="Q67" s="1053"/>
      <c r="R67" s="1000"/>
      <c r="S67" s="1022" t="s">
        <v>250</v>
      </c>
      <c r="T67" s="1023"/>
      <c r="U67" s="1023"/>
      <c r="V67" s="1023"/>
      <c r="W67" s="1024"/>
      <c r="X67" s="173" t="s">
        <v>192</v>
      </c>
      <c r="Z67" s="174"/>
      <c r="AA67" s="166"/>
      <c r="AB67" s="167" t="s">
        <v>214</v>
      </c>
      <c r="AC67" s="167" t="s">
        <v>215</v>
      </c>
      <c r="AD67" s="167" t="s">
        <v>215</v>
      </c>
      <c r="AE67" s="167"/>
      <c r="AF67" s="167" t="s">
        <v>226</v>
      </c>
      <c r="AG67" s="168" t="s">
        <v>227</v>
      </c>
      <c r="AH67" s="166" t="s">
        <v>215</v>
      </c>
      <c r="AI67" s="167"/>
      <c r="AJ67" s="167" t="s">
        <v>215</v>
      </c>
      <c r="AK67" s="167" t="s">
        <v>215</v>
      </c>
      <c r="AL67" s="167"/>
      <c r="AM67" s="167"/>
      <c r="AN67" s="168" t="s">
        <v>226</v>
      </c>
      <c r="AO67" s="166" t="s">
        <v>227</v>
      </c>
      <c r="AP67" s="167" t="s">
        <v>215</v>
      </c>
      <c r="AQ67" s="167" t="s">
        <v>215</v>
      </c>
      <c r="AR67" s="167" t="s">
        <v>215</v>
      </c>
      <c r="AS67" s="167" t="s">
        <v>214</v>
      </c>
      <c r="AT67" s="167" t="s">
        <v>214</v>
      </c>
      <c r="AU67" s="168"/>
      <c r="AV67" s="166" t="s">
        <v>226</v>
      </c>
      <c r="AW67" s="167" t="s">
        <v>227</v>
      </c>
      <c r="AX67" s="167" t="s">
        <v>214</v>
      </c>
      <c r="AY67" s="167" t="s">
        <v>215</v>
      </c>
      <c r="AZ67" s="167"/>
      <c r="BA67" s="167"/>
      <c r="BB67" s="168" t="s">
        <v>214</v>
      </c>
      <c r="BC67" s="166"/>
      <c r="BD67" s="167"/>
      <c r="BE67" s="169"/>
      <c r="BF67" s="1054"/>
      <c r="BG67" s="1055"/>
      <c r="BH67" s="1056"/>
      <c r="BI67" s="1057"/>
      <c r="BJ67" s="1058"/>
      <c r="BK67" s="1059"/>
      <c r="BL67" s="1059"/>
      <c r="BM67" s="1059"/>
      <c r="BN67" s="1060"/>
    </row>
    <row r="68" spans="2:66" ht="20.25" customHeight="1" x14ac:dyDescent="0.15">
      <c r="B68" s="993"/>
      <c r="C68" s="995"/>
      <c r="D68" s="998"/>
      <c r="E68" s="965"/>
      <c r="F68" s="997"/>
      <c r="G68" s="1001"/>
      <c r="H68" s="1002"/>
      <c r="I68" s="153"/>
      <c r="J68" s="154" t="str">
        <f>G67</f>
        <v>介護職員</v>
      </c>
      <c r="K68" s="153"/>
      <c r="L68" s="154" t="str">
        <f>M67</f>
        <v>A</v>
      </c>
      <c r="M68" s="1005"/>
      <c r="N68" s="1006"/>
      <c r="O68" s="1017"/>
      <c r="P68" s="1018"/>
      <c r="Q68" s="1018"/>
      <c r="R68" s="1002"/>
      <c r="S68" s="1022"/>
      <c r="T68" s="1023"/>
      <c r="U68" s="1023"/>
      <c r="V68" s="1023"/>
      <c r="W68" s="1024"/>
      <c r="X68" s="170" t="s">
        <v>195</v>
      </c>
      <c r="Y68" s="171"/>
      <c r="Z68" s="172"/>
      <c r="AA68" s="158" t="str">
        <f>IF(AA67="","",VLOOKUP(AA67,'【記載例】シフト記号表（勤務時間帯）'!$C$6:$L$47,10,FALSE))</f>
        <v/>
      </c>
      <c r="AB68" s="159">
        <f>IF(AB67="","",VLOOKUP(AB67,'【記載例】シフト記号表（勤務時間帯）'!$C$6:$L$47,10,FALSE))</f>
        <v>7.9999999999999982</v>
      </c>
      <c r="AC68" s="159">
        <f>IF(AC67="","",VLOOKUP(AC67,'【記載例】シフト記号表（勤務時間帯）'!$C$6:$L$47,10,FALSE))</f>
        <v>8</v>
      </c>
      <c r="AD68" s="159">
        <f>IF(AD67="","",VLOOKUP(AD67,'【記載例】シフト記号表（勤務時間帯）'!$C$6:$L$47,10,FALSE))</f>
        <v>8</v>
      </c>
      <c r="AE68" s="159" t="str">
        <f>IF(AE67="","",VLOOKUP(AE67,'【記載例】シフト記号表（勤務時間帯）'!$C$6:$L$47,10,FALSE))</f>
        <v/>
      </c>
      <c r="AF68" s="159">
        <f>IF(AF67="","",VLOOKUP(AF67,'【記載例】シフト記号表（勤務時間帯）'!$C$6:$L$47,10,FALSE))</f>
        <v>8</v>
      </c>
      <c r="AG68" s="160">
        <f>IF(AG67="","",VLOOKUP(AG67,'【記載例】シフト記号表（勤務時間帯）'!$C$6:$L$47,10,FALSE))</f>
        <v>8</v>
      </c>
      <c r="AH68" s="158">
        <f>IF(AH67="","",VLOOKUP(AH67,'【記載例】シフト記号表（勤務時間帯）'!$C$6:$L$47,10,FALSE))</f>
        <v>8</v>
      </c>
      <c r="AI68" s="159" t="str">
        <f>IF(AI67="","",VLOOKUP(AI67,'【記載例】シフト記号表（勤務時間帯）'!$C$6:$L$47,10,FALSE))</f>
        <v/>
      </c>
      <c r="AJ68" s="159">
        <f>IF(AJ67="","",VLOOKUP(AJ67,'【記載例】シフト記号表（勤務時間帯）'!$C$6:$L$47,10,FALSE))</f>
        <v>8</v>
      </c>
      <c r="AK68" s="159">
        <f>IF(AK67="","",VLOOKUP(AK67,'【記載例】シフト記号表（勤務時間帯）'!$C$6:$L$47,10,FALSE))</f>
        <v>8</v>
      </c>
      <c r="AL68" s="159" t="str">
        <f>IF(AL67="","",VLOOKUP(AL67,'【記載例】シフト記号表（勤務時間帯）'!$C$6:$L$47,10,FALSE))</f>
        <v/>
      </c>
      <c r="AM68" s="159" t="str">
        <f>IF(AM67="","",VLOOKUP(AM67,'【記載例】シフト記号表（勤務時間帯）'!$C$6:$L$47,10,FALSE))</f>
        <v/>
      </c>
      <c r="AN68" s="160">
        <f>IF(AN67="","",VLOOKUP(AN67,'【記載例】シフト記号表（勤務時間帯）'!$C$6:$L$47,10,FALSE))</f>
        <v>8</v>
      </c>
      <c r="AO68" s="158">
        <f>IF(AO67="","",VLOOKUP(AO67,'【記載例】シフト記号表（勤務時間帯）'!$C$6:$L$47,10,FALSE))</f>
        <v>8</v>
      </c>
      <c r="AP68" s="159">
        <f>IF(AP67="","",VLOOKUP(AP67,'【記載例】シフト記号表（勤務時間帯）'!$C$6:$L$47,10,FALSE))</f>
        <v>8</v>
      </c>
      <c r="AQ68" s="159">
        <f>IF(AQ67="","",VLOOKUP(AQ67,'【記載例】シフト記号表（勤務時間帯）'!$C$6:$L$47,10,FALSE))</f>
        <v>8</v>
      </c>
      <c r="AR68" s="159">
        <f>IF(AR67="","",VLOOKUP(AR67,'【記載例】シフト記号表（勤務時間帯）'!$C$6:$L$47,10,FALSE))</f>
        <v>8</v>
      </c>
      <c r="AS68" s="159">
        <f>IF(AS67="","",VLOOKUP(AS67,'【記載例】シフト記号表（勤務時間帯）'!$C$6:$L$47,10,FALSE))</f>
        <v>7.9999999999999982</v>
      </c>
      <c r="AT68" s="159">
        <f>IF(AT67="","",VLOOKUP(AT67,'【記載例】シフト記号表（勤務時間帯）'!$C$6:$L$47,10,FALSE))</f>
        <v>7.9999999999999982</v>
      </c>
      <c r="AU68" s="160" t="str">
        <f>IF(AU67="","",VLOOKUP(AU67,'【記載例】シフト記号表（勤務時間帯）'!$C$6:$L$47,10,FALSE))</f>
        <v/>
      </c>
      <c r="AV68" s="158">
        <f>IF(AV67="","",VLOOKUP(AV67,'【記載例】シフト記号表（勤務時間帯）'!$C$6:$L$47,10,FALSE))</f>
        <v>8</v>
      </c>
      <c r="AW68" s="159">
        <f>IF(AW67="","",VLOOKUP(AW67,'【記載例】シフト記号表（勤務時間帯）'!$C$6:$L$47,10,FALSE))</f>
        <v>8</v>
      </c>
      <c r="AX68" s="159">
        <f>IF(AX67="","",VLOOKUP(AX67,'【記載例】シフト記号表（勤務時間帯）'!$C$6:$L$47,10,FALSE))</f>
        <v>7.9999999999999982</v>
      </c>
      <c r="AY68" s="159">
        <f>IF(AY67="","",VLOOKUP(AY67,'【記載例】シフト記号表（勤務時間帯）'!$C$6:$L$47,10,FALSE))</f>
        <v>8</v>
      </c>
      <c r="AZ68" s="159" t="str">
        <f>IF(AZ67="","",VLOOKUP(AZ67,'【記載例】シフト記号表（勤務時間帯）'!$C$6:$L$47,10,FALSE))</f>
        <v/>
      </c>
      <c r="BA68" s="159" t="str">
        <f>IF(BA67="","",VLOOKUP(BA67,'【記載例】シフト記号表（勤務時間帯）'!$C$6:$L$47,10,FALSE))</f>
        <v/>
      </c>
      <c r="BB68" s="160">
        <f>IF(BB67="","",VLOOKUP(BB67,'【記載例】シフト記号表（勤務時間帯）'!$C$6:$L$47,10,FALSE))</f>
        <v>7.9999999999999982</v>
      </c>
      <c r="BC68" s="158" t="str">
        <f>IF(BC67="","",VLOOKUP(BC67,'【記載例】シフト記号表（勤務時間帯）'!$C$6:$L$47,10,FALSE))</f>
        <v/>
      </c>
      <c r="BD68" s="159" t="str">
        <f>IF(BD67="","",VLOOKUP(BD67,'【記載例】シフト記号表（勤務時間帯）'!$C$6:$L$47,10,FALSE))</f>
        <v/>
      </c>
      <c r="BE68" s="159" t="str">
        <f>IF(BE67="","",VLOOKUP(BE67,'【記載例】シフト記号表（勤務時間帯）'!$C$6:$L$47,10,FALSE))</f>
        <v/>
      </c>
      <c r="BF68" s="1064">
        <f>IF($BI$3="４週",SUM(AA68:BB68),IF($BI$3="暦月",SUM(AA68:BE68),""))</f>
        <v>160</v>
      </c>
      <c r="BG68" s="1065"/>
      <c r="BH68" s="1066">
        <f>IF($BI$3="４週",BF68/4,IF($BI$3="暦月",(BF68/($BI$8/7)),""))</f>
        <v>40</v>
      </c>
      <c r="BI68" s="1065"/>
      <c r="BJ68" s="1061"/>
      <c r="BK68" s="1062"/>
      <c r="BL68" s="1062"/>
      <c r="BM68" s="1062"/>
      <c r="BN68" s="1063"/>
    </row>
    <row r="69" spans="2:66" ht="20.25" customHeight="1" x14ac:dyDescent="0.15">
      <c r="B69" s="992">
        <f>B67+1</f>
        <v>27</v>
      </c>
      <c r="C69" s="994"/>
      <c r="D69" s="996" t="s">
        <v>248</v>
      </c>
      <c r="E69" s="965"/>
      <c r="F69" s="997"/>
      <c r="G69" s="999" t="s">
        <v>223</v>
      </c>
      <c r="H69" s="1000"/>
      <c r="I69" s="153"/>
      <c r="J69" s="154"/>
      <c r="K69" s="153"/>
      <c r="L69" s="154"/>
      <c r="M69" s="1003" t="s">
        <v>189</v>
      </c>
      <c r="N69" s="1004"/>
      <c r="O69" s="1052" t="s">
        <v>228</v>
      </c>
      <c r="P69" s="1053"/>
      <c r="Q69" s="1053"/>
      <c r="R69" s="1000"/>
      <c r="S69" s="1022" t="s">
        <v>251</v>
      </c>
      <c r="T69" s="1023"/>
      <c r="U69" s="1023"/>
      <c r="V69" s="1023"/>
      <c r="W69" s="1024"/>
      <c r="X69" s="173" t="s">
        <v>192</v>
      </c>
      <c r="Z69" s="174"/>
      <c r="AA69" s="166" t="s">
        <v>214</v>
      </c>
      <c r="AB69" s="167"/>
      <c r="AC69" s="167" t="s">
        <v>214</v>
      </c>
      <c r="AD69" s="167"/>
      <c r="AE69" s="167" t="s">
        <v>215</v>
      </c>
      <c r="AF69" s="167"/>
      <c r="AG69" s="168" t="s">
        <v>226</v>
      </c>
      <c r="AH69" s="166" t="s">
        <v>227</v>
      </c>
      <c r="AI69" s="167" t="s">
        <v>215</v>
      </c>
      <c r="AJ69" s="167" t="s">
        <v>215</v>
      </c>
      <c r="AK69" s="167" t="s">
        <v>214</v>
      </c>
      <c r="AL69" s="167" t="s">
        <v>214</v>
      </c>
      <c r="AM69" s="167"/>
      <c r="AN69" s="168" t="s">
        <v>215</v>
      </c>
      <c r="AO69" s="166" t="s">
        <v>226</v>
      </c>
      <c r="AP69" s="167" t="s">
        <v>227</v>
      </c>
      <c r="AQ69" s="167" t="s">
        <v>214</v>
      </c>
      <c r="AR69" s="167"/>
      <c r="AS69" s="167" t="s">
        <v>215</v>
      </c>
      <c r="AT69" s="167" t="s">
        <v>215</v>
      </c>
      <c r="AU69" s="168"/>
      <c r="AV69" s="166"/>
      <c r="AW69" s="167" t="s">
        <v>226</v>
      </c>
      <c r="AX69" s="167" t="s">
        <v>227</v>
      </c>
      <c r="AY69" s="167" t="s">
        <v>214</v>
      </c>
      <c r="AZ69" s="167" t="s">
        <v>215</v>
      </c>
      <c r="BA69" s="167" t="s">
        <v>215</v>
      </c>
      <c r="BB69" s="168"/>
      <c r="BC69" s="166"/>
      <c r="BD69" s="167"/>
      <c r="BE69" s="169"/>
      <c r="BF69" s="1054"/>
      <c r="BG69" s="1055"/>
      <c r="BH69" s="1056"/>
      <c r="BI69" s="1057"/>
      <c r="BJ69" s="1058"/>
      <c r="BK69" s="1059"/>
      <c r="BL69" s="1059"/>
      <c r="BM69" s="1059"/>
      <c r="BN69" s="1060"/>
    </row>
    <row r="70" spans="2:66" ht="20.25" customHeight="1" x14ac:dyDescent="0.15">
      <c r="B70" s="993"/>
      <c r="C70" s="995"/>
      <c r="D70" s="998"/>
      <c r="E70" s="965"/>
      <c r="F70" s="997"/>
      <c r="G70" s="1001"/>
      <c r="H70" s="1002"/>
      <c r="I70" s="153"/>
      <c r="J70" s="154" t="str">
        <f>G69</f>
        <v>介護職員</v>
      </c>
      <c r="K70" s="153"/>
      <c r="L70" s="154" t="str">
        <f>M69</f>
        <v>A</v>
      </c>
      <c r="M70" s="1005"/>
      <c r="N70" s="1006"/>
      <c r="O70" s="1017"/>
      <c r="P70" s="1018"/>
      <c r="Q70" s="1018"/>
      <c r="R70" s="1002"/>
      <c r="S70" s="1022"/>
      <c r="T70" s="1023"/>
      <c r="U70" s="1023"/>
      <c r="V70" s="1023"/>
      <c r="W70" s="1024"/>
      <c r="X70" s="170" t="s">
        <v>195</v>
      </c>
      <c r="Y70" s="171"/>
      <c r="Z70" s="172"/>
      <c r="AA70" s="158">
        <f>IF(AA69="","",VLOOKUP(AA69,'【記載例】シフト記号表（勤務時間帯）'!$C$6:$L$47,10,FALSE))</f>
        <v>7.9999999999999982</v>
      </c>
      <c r="AB70" s="159" t="str">
        <f>IF(AB69="","",VLOOKUP(AB69,'【記載例】シフト記号表（勤務時間帯）'!$C$6:$L$47,10,FALSE))</f>
        <v/>
      </c>
      <c r="AC70" s="159">
        <f>IF(AC69="","",VLOOKUP(AC69,'【記載例】シフト記号表（勤務時間帯）'!$C$6:$L$47,10,FALSE))</f>
        <v>7.9999999999999982</v>
      </c>
      <c r="AD70" s="159" t="str">
        <f>IF(AD69="","",VLOOKUP(AD69,'【記載例】シフト記号表（勤務時間帯）'!$C$6:$L$47,10,FALSE))</f>
        <v/>
      </c>
      <c r="AE70" s="159">
        <f>IF(AE69="","",VLOOKUP(AE69,'【記載例】シフト記号表（勤務時間帯）'!$C$6:$L$47,10,FALSE))</f>
        <v>8</v>
      </c>
      <c r="AF70" s="159" t="str">
        <f>IF(AF69="","",VLOOKUP(AF69,'【記載例】シフト記号表（勤務時間帯）'!$C$6:$L$47,10,FALSE))</f>
        <v/>
      </c>
      <c r="AG70" s="160">
        <f>IF(AG69="","",VLOOKUP(AG69,'【記載例】シフト記号表（勤務時間帯）'!$C$6:$L$47,10,FALSE))</f>
        <v>8</v>
      </c>
      <c r="AH70" s="158">
        <f>IF(AH69="","",VLOOKUP(AH69,'【記載例】シフト記号表（勤務時間帯）'!$C$6:$L$47,10,FALSE))</f>
        <v>8</v>
      </c>
      <c r="AI70" s="159">
        <f>IF(AI69="","",VLOOKUP(AI69,'【記載例】シフト記号表（勤務時間帯）'!$C$6:$L$47,10,FALSE))</f>
        <v>8</v>
      </c>
      <c r="AJ70" s="159">
        <f>IF(AJ69="","",VLOOKUP(AJ69,'【記載例】シフト記号表（勤務時間帯）'!$C$6:$L$47,10,FALSE))</f>
        <v>8</v>
      </c>
      <c r="AK70" s="159">
        <f>IF(AK69="","",VLOOKUP(AK69,'【記載例】シフト記号表（勤務時間帯）'!$C$6:$L$47,10,FALSE))</f>
        <v>7.9999999999999982</v>
      </c>
      <c r="AL70" s="159">
        <f>IF(AL69="","",VLOOKUP(AL69,'【記載例】シフト記号表（勤務時間帯）'!$C$6:$L$47,10,FALSE))</f>
        <v>7.9999999999999982</v>
      </c>
      <c r="AM70" s="159" t="str">
        <f>IF(AM69="","",VLOOKUP(AM69,'【記載例】シフト記号表（勤務時間帯）'!$C$6:$L$47,10,FALSE))</f>
        <v/>
      </c>
      <c r="AN70" s="160">
        <f>IF(AN69="","",VLOOKUP(AN69,'【記載例】シフト記号表（勤務時間帯）'!$C$6:$L$47,10,FALSE))</f>
        <v>8</v>
      </c>
      <c r="AO70" s="158">
        <f>IF(AO69="","",VLOOKUP(AO69,'【記載例】シフト記号表（勤務時間帯）'!$C$6:$L$47,10,FALSE))</f>
        <v>8</v>
      </c>
      <c r="AP70" s="159">
        <f>IF(AP69="","",VLOOKUP(AP69,'【記載例】シフト記号表（勤務時間帯）'!$C$6:$L$47,10,FALSE))</f>
        <v>8</v>
      </c>
      <c r="AQ70" s="159">
        <f>IF(AQ69="","",VLOOKUP(AQ69,'【記載例】シフト記号表（勤務時間帯）'!$C$6:$L$47,10,FALSE))</f>
        <v>7.9999999999999982</v>
      </c>
      <c r="AR70" s="159" t="str">
        <f>IF(AR69="","",VLOOKUP(AR69,'【記載例】シフト記号表（勤務時間帯）'!$C$6:$L$47,10,FALSE))</f>
        <v/>
      </c>
      <c r="AS70" s="159">
        <f>IF(AS69="","",VLOOKUP(AS69,'【記載例】シフト記号表（勤務時間帯）'!$C$6:$L$47,10,FALSE))</f>
        <v>8</v>
      </c>
      <c r="AT70" s="159">
        <f>IF(AT69="","",VLOOKUP(AT69,'【記載例】シフト記号表（勤務時間帯）'!$C$6:$L$47,10,FALSE))</f>
        <v>8</v>
      </c>
      <c r="AU70" s="160" t="str">
        <f>IF(AU69="","",VLOOKUP(AU69,'【記載例】シフト記号表（勤務時間帯）'!$C$6:$L$47,10,FALSE))</f>
        <v/>
      </c>
      <c r="AV70" s="158" t="str">
        <f>IF(AV69="","",VLOOKUP(AV69,'【記載例】シフト記号表（勤務時間帯）'!$C$6:$L$47,10,FALSE))</f>
        <v/>
      </c>
      <c r="AW70" s="159">
        <f>IF(AW69="","",VLOOKUP(AW69,'【記載例】シフト記号表（勤務時間帯）'!$C$6:$L$47,10,FALSE))</f>
        <v>8</v>
      </c>
      <c r="AX70" s="159">
        <f>IF(AX69="","",VLOOKUP(AX69,'【記載例】シフト記号表（勤務時間帯）'!$C$6:$L$47,10,FALSE))</f>
        <v>8</v>
      </c>
      <c r="AY70" s="159">
        <f>IF(AY69="","",VLOOKUP(AY69,'【記載例】シフト記号表（勤務時間帯）'!$C$6:$L$47,10,FALSE))</f>
        <v>7.9999999999999982</v>
      </c>
      <c r="AZ70" s="159">
        <f>IF(AZ69="","",VLOOKUP(AZ69,'【記載例】シフト記号表（勤務時間帯）'!$C$6:$L$47,10,FALSE))</f>
        <v>8</v>
      </c>
      <c r="BA70" s="159">
        <f>IF(BA69="","",VLOOKUP(BA69,'【記載例】シフト記号表（勤務時間帯）'!$C$6:$L$47,10,FALSE))</f>
        <v>8</v>
      </c>
      <c r="BB70" s="160" t="str">
        <f>IF(BB69="","",VLOOKUP(BB69,'【記載例】シフト記号表（勤務時間帯）'!$C$6:$L$47,10,FALSE))</f>
        <v/>
      </c>
      <c r="BC70" s="158" t="str">
        <f>IF(BC69="","",VLOOKUP(BC69,'【記載例】シフト記号表（勤務時間帯）'!$C$6:$L$47,10,FALSE))</f>
        <v/>
      </c>
      <c r="BD70" s="159" t="str">
        <f>IF(BD69="","",VLOOKUP(BD69,'【記載例】シフト記号表（勤務時間帯）'!$C$6:$L$47,10,FALSE))</f>
        <v/>
      </c>
      <c r="BE70" s="159" t="str">
        <f>IF(BE69="","",VLOOKUP(BE69,'【記載例】シフト記号表（勤務時間帯）'!$C$6:$L$47,10,FALSE))</f>
        <v/>
      </c>
      <c r="BF70" s="1064">
        <f>IF($BI$3="４週",SUM(AA70:BB70),IF($BI$3="暦月",SUM(AA70:BE70),""))</f>
        <v>160</v>
      </c>
      <c r="BG70" s="1065"/>
      <c r="BH70" s="1066">
        <f>IF($BI$3="４週",BF70/4,IF($BI$3="暦月",(BF70/($BI$8/7)),""))</f>
        <v>40</v>
      </c>
      <c r="BI70" s="1065"/>
      <c r="BJ70" s="1061"/>
      <c r="BK70" s="1062"/>
      <c r="BL70" s="1062"/>
      <c r="BM70" s="1062"/>
      <c r="BN70" s="1063"/>
    </row>
    <row r="71" spans="2:66" ht="20.25" customHeight="1" x14ac:dyDescent="0.15">
      <c r="B71" s="992">
        <f>B69+1</f>
        <v>28</v>
      </c>
      <c r="C71" s="994"/>
      <c r="D71" s="996" t="s">
        <v>248</v>
      </c>
      <c r="E71" s="965"/>
      <c r="F71" s="997"/>
      <c r="G71" s="999" t="s">
        <v>223</v>
      </c>
      <c r="H71" s="1000"/>
      <c r="I71" s="153"/>
      <c r="J71" s="154"/>
      <c r="K71" s="153"/>
      <c r="L71" s="154"/>
      <c r="M71" s="1003" t="s">
        <v>189</v>
      </c>
      <c r="N71" s="1004"/>
      <c r="O71" s="1052" t="s">
        <v>228</v>
      </c>
      <c r="P71" s="1053"/>
      <c r="Q71" s="1053"/>
      <c r="R71" s="1000"/>
      <c r="S71" s="1022" t="s">
        <v>252</v>
      </c>
      <c r="T71" s="1023"/>
      <c r="U71" s="1023"/>
      <c r="V71" s="1023"/>
      <c r="W71" s="1024"/>
      <c r="X71" s="173" t="s">
        <v>192</v>
      </c>
      <c r="Z71" s="174"/>
      <c r="AA71" s="166" t="s">
        <v>240</v>
      </c>
      <c r="AB71" s="167"/>
      <c r="AC71" s="167" t="s">
        <v>215</v>
      </c>
      <c r="AD71" s="167" t="s">
        <v>214</v>
      </c>
      <c r="AE71" s="167" t="s">
        <v>214</v>
      </c>
      <c r="AF71" s="167" t="s">
        <v>214</v>
      </c>
      <c r="AG71" s="168"/>
      <c r="AH71" s="166" t="s">
        <v>226</v>
      </c>
      <c r="AI71" s="167" t="s">
        <v>227</v>
      </c>
      <c r="AJ71" s="167" t="s">
        <v>214</v>
      </c>
      <c r="AK71" s="167"/>
      <c r="AL71" s="167" t="s">
        <v>215</v>
      </c>
      <c r="AM71" s="167" t="s">
        <v>215</v>
      </c>
      <c r="AN71" s="168"/>
      <c r="AO71" s="166"/>
      <c r="AP71" s="167" t="s">
        <v>226</v>
      </c>
      <c r="AQ71" s="167" t="s">
        <v>227</v>
      </c>
      <c r="AR71" s="167" t="s">
        <v>214</v>
      </c>
      <c r="AS71" s="167"/>
      <c r="AT71" s="167" t="s">
        <v>215</v>
      </c>
      <c r="AU71" s="168" t="s">
        <v>215</v>
      </c>
      <c r="AV71" s="166" t="s">
        <v>215</v>
      </c>
      <c r="AW71" s="167"/>
      <c r="AX71" s="167" t="s">
        <v>226</v>
      </c>
      <c r="AY71" s="167" t="s">
        <v>227</v>
      </c>
      <c r="AZ71" s="167" t="s">
        <v>214</v>
      </c>
      <c r="BA71" s="167"/>
      <c r="BB71" s="168" t="s">
        <v>215</v>
      </c>
      <c r="BC71" s="166"/>
      <c r="BD71" s="167"/>
      <c r="BE71" s="169"/>
      <c r="BF71" s="1054"/>
      <c r="BG71" s="1055"/>
      <c r="BH71" s="1056"/>
      <c r="BI71" s="1057"/>
      <c r="BJ71" s="1058"/>
      <c r="BK71" s="1059"/>
      <c r="BL71" s="1059"/>
      <c r="BM71" s="1059"/>
      <c r="BN71" s="1060"/>
    </row>
    <row r="72" spans="2:66" ht="20.25" customHeight="1" x14ac:dyDescent="0.15">
      <c r="B72" s="993"/>
      <c r="C72" s="995"/>
      <c r="D72" s="998"/>
      <c r="E72" s="965"/>
      <c r="F72" s="997"/>
      <c r="G72" s="1001"/>
      <c r="H72" s="1002"/>
      <c r="I72" s="153"/>
      <c r="J72" s="154" t="str">
        <f>G71</f>
        <v>介護職員</v>
      </c>
      <c r="K72" s="153"/>
      <c r="L72" s="154" t="str">
        <f>M71</f>
        <v>A</v>
      </c>
      <c r="M72" s="1005"/>
      <c r="N72" s="1006"/>
      <c r="O72" s="1017"/>
      <c r="P72" s="1018"/>
      <c r="Q72" s="1018"/>
      <c r="R72" s="1002"/>
      <c r="S72" s="1022"/>
      <c r="T72" s="1023"/>
      <c r="U72" s="1023"/>
      <c r="V72" s="1023"/>
      <c r="W72" s="1024"/>
      <c r="X72" s="170" t="s">
        <v>195</v>
      </c>
      <c r="Y72" s="171"/>
      <c r="Z72" s="172"/>
      <c r="AA72" s="158">
        <f>IF(AA71="","",VLOOKUP(AA71,'【記載例】シフト記号表（勤務時間帯）'!$C$6:$L$47,10,FALSE))</f>
        <v>8</v>
      </c>
      <c r="AB72" s="159" t="str">
        <f>IF(AB71="","",VLOOKUP(AB71,'【記載例】シフト記号表（勤務時間帯）'!$C$6:$L$47,10,FALSE))</f>
        <v/>
      </c>
      <c r="AC72" s="159">
        <f>IF(AC71="","",VLOOKUP(AC71,'【記載例】シフト記号表（勤務時間帯）'!$C$6:$L$47,10,FALSE))</f>
        <v>8</v>
      </c>
      <c r="AD72" s="159">
        <f>IF(AD71="","",VLOOKUP(AD71,'【記載例】シフト記号表（勤務時間帯）'!$C$6:$L$47,10,FALSE))</f>
        <v>7.9999999999999982</v>
      </c>
      <c r="AE72" s="159">
        <f>IF(AE71="","",VLOOKUP(AE71,'【記載例】シフト記号表（勤務時間帯）'!$C$6:$L$47,10,FALSE))</f>
        <v>7.9999999999999982</v>
      </c>
      <c r="AF72" s="159">
        <f>IF(AF71="","",VLOOKUP(AF71,'【記載例】シフト記号表（勤務時間帯）'!$C$6:$L$47,10,FALSE))</f>
        <v>7.9999999999999982</v>
      </c>
      <c r="AG72" s="160" t="str">
        <f>IF(AG71="","",VLOOKUP(AG71,'【記載例】シフト記号表（勤務時間帯）'!$C$6:$L$47,10,FALSE))</f>
        <v/>
      </c>
      <c r="AH72" s="158">
        <f>IF(AH71="","",VLOOKUP(AH71,'【記載例】シフト記号表（勤務時間帯）'!$C$6:$L$47,10,FALSE))</f>
        <v>8</v>
      </c>
      <c r="AI72" s="159">
        <f>IF(AI71="","",VLOOKUP(AI71,'【記載例】シフト記号表（勤務時間帯）'!$C$6:$L$47,10,FALSE))</f>
        <v>8</v>
      </c>
      <c r="AJ72" s="159">
        <f>IF(AJ71="","",VLOOKUP(AJ71,'【記載例】シフト記号表（勤務時間帯）'!$C$6:$L$47,10,FALSE))</f>
        <v>7.9999999999999982</v>
      </c>
      <c r="AK72" s="159" t="str">
        <f>IF(AK71="","",VLOOKUP(AK71,'【記載例】シフト記号表（勤務時間帯）'!$C$6:$L$47,10,FALSE))</f>
        <v/>
      </c>
      <c r="AL72" s="159">
        <f>IF(AL71="","",VLOOKUP(AL71,'【記載例】シフト記号表（勤務時間帯）'!$C$6:$L$47,10,FALSE))</f>
        <v>8</v>
      </c>
      <c r="AM72" s="159">
        <f>IF(AM71="","",VLOOKUP(AM71,'【記載例】シフト記号表（勤務時間帯）'!$C$6:$L$47,10,FALSE))</f>
        <v>8</v>
      </c>
      <c r="AN72" s="160" t="str">
        <f>IF(AN71="","",VLOOKUP(AN71,'【記載例】シフト記号表（勤務時間帯）'!$C$6:$L$47,10,FALSE))</f>
        <v/>
      </c>
      <c r="AO72" s="158" t="str">
        <f>IF(AO71="","",VLOOKUP(AO71,'【記載例】シフト記号表（勤務時間帯）'!$C$6:$L$47,10,FALSE))</f>
        <v/>
      </c>
      <c r="AP72" s="159">
        <f>IF(AP71="","",VLOOKUP(AP71,'【記載例】シフト記号表（勤務時間帯）'!$C$6:$L$47,10,FALSE))</f>
        <v>8</v>
      </c>
      <c r="AQ72" s="159">
        <f>IF(AQ71="","",VLOOKUP(AQ71,'【記載例】シフト記号表（勤務時間帯）'!$C$6:$L$47,10,FALSE))</f>
        <v>8</v>
      </c>
      <c r="AR72" s="159">
        <f>IF(AR71="","",VLOOKUP(AR71,'【記載例】シフト記号表（勤務時間帯）'!$C$6:$L$47,10,FALSE))</f>
        <v>7.9999999999999982</v>
      </c>
      <c r="AS72" s="159" t="str">
        <f>IF(AS71="","",VLOOKUP(AS71,'【記載例】シフト記号表（勤務時間帯）'!$C$6:$L$47,10,FALSE))</f>
        <v/>
      </c>
      <c r="AT72" s="159">
        <f>IF(AT71="","",VLOOKUP(AT71,'【記載例】シフト記号表（勤務時間帯）'!$C$6:$L$47,10,FALSE))</f>
        <v>8</v>
      </c>
      <c r="AU72" s="160">
        <f>IF(AU71="","",VLOOKUP(AU71,'【記載例】シフト記号表（勤務時間帯）'!$C$6:$L$47,10,FALSE))</f>
        <v>8</v>
      </c>
      <c r="AV72" s="158">
        <f>IF(AV71="","",VLOOKUP(AV71,'【記載例】シフト記号表（勤務時間帯）'!$C$6:$L$47,10,FALSE))</f>
        <v>8</v>
      </c>
      <c r="AW72" s="159" t="str">
        <f>IF(AW71="","",VLOOKUP(AW71,'【記載例】シフト記号表（勤務時間帯）'!$C$6:$L$47,10,FALSE))</f>
        <v/>
      </c>
      <c r="AX72" s="159">
        <f>IF(AX71="","",VLOOKUP(AX71,'【記載例】シフト記号表（勤務時間帯）'!$C$6:$L$47,10,FALSE))</f>
        <v>8</v>
      </c>
      <c r="AY72" s="159">
        <f>IF(AY71="","",VLOOKUP(AY71,'【記載例】シフト記号表（勤務時間帯）'!$C$6:$L$47,10,FALSE))</f>
        <v>8</v>
      </c>
      <c r="AZ72" s="159">
        <f>IF(AZ71="","",VLOOKUP(AZ71,'【記載例】シフト記号表（勤務時間帯）'!$C$6:$L$47,10,FALSE))</f>
        <v>7.9999999999999982</v>
      </c>
      <c r="BA72" s="159" t="str">
        <f>IF(BA71="","",VLOOKUP(BA71,'【記載例】シフト記号表（勤務時間帯）'!$C$6:$L$47,10,FALSE))</f>
        <v/>
      </c>
      <c r="BB72" s="160">
        <f>IF(BB71="","",VLOOKUP(BB71,'【記載例】シフト記号表（勤務時間帯）'!$C$6:$L$47,10,FALSE))</f>
        <v>8</v>
      </c>
      <c r="BC72" s="158" t="str">
        <f>IF(BC71="","",VLOOKUP(BC71,'【記載例】シフト記号表（勤務時間帯）'!$C$6:$L$47,10,FALSE))</f>
        <v/>
      </c>
      <c r="BD72" s="159" t="str">
        <f>IF(BD71="","",VLOOKUP(BD71,'【記載例】シフト記号表（勤務時間帯）'!$C$6:$L$47,10,FALSE))</f>
        <v/>
      </c>
      <c r="BE72" s="159" t="str">
        <f>IF(BE71="","",VLOOKUP(BE71,'【記載例】シフト記号表（勤務時間帯）'!$C$6:$L$47,10,FALSE))</f>
        <v/>
      </c>
      <c r="BF72" s="1064">
        <f>IF($BI$3="４週",SUM(AA72:BB72),IF($BI$3="暦月",SUM(AA72:BE72),""))</f>
        <v>160</v>
      </c>
      <c r="BG72" s="1065"/>
      <c r="BH72" s="1066">
        <f>IF($BI$3="４週",BF72/4,IF($BI$3="暦月",(BF72/($BI$8/7)),""))</f>
        <v>40</v>
      </c>
      <c r="BI72" s="1065"/>
      <c r="BJ72" s="1061"/>
      <c r="BK72" s="1062"/>
      <c r="BL72" s="1062"/>
      <c r="BM72" s="1062"/>
      <c r="BN72" s="1063"/>
    </row>
    <row r="73" spans="2:66" ht="20.25" customHeight="1" x14ac:dyDescent="0.15">
      <c r="B73" s="992">
        <f>B71+1</f>
        <v>29</v>
      </c>
      <c r="C73" s="994"/>
      <c r="D73" s="996" t="s">
        <v>248</v>
      </c>
      <c r="E73" s="965"/>
      <c r="F73" s="997"/>
      <c r="G73" s="999" t="s">
        <v>223</v>
      </c>
      <c r="H73" s="1000"/>
      <c r="I73" s="153"/>
      <c r="J73" s="154"/>
      <c r="K73" s="153"/>
      <c r="L73" s="154"/>
      <c r="M73" s="1003" t="s">
        <v>197</v>
      </c>
      <c r="N73" s="1004"/>
      <c r="O73" s="1052" t="s">
        <v>228</v>
      </c>
      <c r="P73" s="1053"/>
      <c r="Q73" s="1053"/>
      <c r="R73" s="1000"/>
      <c r="S73" s="1022" t="s">
        <v>253</v>
      </c>
      <c r="T73" s="1023"/>
      <c r="U73" s="1023"/>
      <c r="V73" s="1023"/>
      <c r="W73" s="1024"/>
      <c r="X73" s="173" t="s">
        <v>192</v>
      </c>
      <c r="Z73" s="174"/>
      <c r="AA73" s="166" t="s">
        <v>215</v>
      </c>
      <c r="AB73" s="167"/>
      <c r="AC73" s="167"/>
      <c r="AD73" s="167" t="s">
        <v>215</v>
      </c>
      <c r="AE73" s="167"/>
      <c r="AF73" s="167" t="s">
        <v>215</v>
      </c>
      <c r="AG73" s="168" t="s">
        <v>215</v>
      </c>
      <c r="AH73" s="166"/>
      <c r="AI73" s="167" t="s">
        <v>215</v>
      </c>
      <c r="AJ73" s="167"/>
      <c r="AK73" s="167"/>
      <c r="AL73" s="167" t="s">
        <v>215</v>
      </c>
      <c r="AM73" s="167" t="s">
        <v>214</v>
      </c>
      <c r="AN73" s="168" t="s">
        <v>214</v>
      </c>
      <c r="AO73" s="166" t="s">
        <v>215</v>
      </c>
      <c r="AP73" s="167"/>
      <c r="AQ73" s="167" t="s">
        <v>215</v>
      </c>
      <c r="AR73" s="167"/>
      <c r="AS73" s="167" t="s">
        <v>215</v>
      </c>
      <c r="AT73" s="167"/>
      <c r="AU73" s="168" t="s">
        <v>214</v>
      </c>
      <c r="AV73" s="166" t="s">
        <v>214</v>
      </c>
      <c r="AW73" s="167" t="s">
        <v>215</v>
      </c>
      <c r="AX73" s="167"/>
      <c r="AY73" s="167" t="s">
        <v>215</v>
      </c>
      <c r="AZ73" s="167"/>
      <c r="BA73" s="167" t="s">
        <v>214</v>
      </c>
      <c r="BB73" s="168"/>
      <c r="BC73" s="166"/>
      <c r="BD73" s="167"/>
      <c r="BE73" s="169"/>
      <c r="BF73" s="1054"/>
      <c r="BG73" s="1055"/>
      <c r="BH73" s="1056"/>
      <c r="BI73" s="1057"/>
      <c r="BJ73" s="1058"/>
      <c r="BK73" s="1059"/>
      <c r="BL73" s="1059"/>
      <c r="BM73" s="1059"/>
      <c r="BN73" s="1060"/>
    </row>
    <row r="74" spans="2:66" ht="20.25" customHeight="1" x14ac:dyDescent="0.15">
      <c r="B74" s="993"/>
      <c r="C74" s="995"/>
      <c r="D74" s="998"/>
      <c r="E74" s="965"/>
      <c r="F74" s="997"/>
      <c r="G74" s="1080"/>
      <c r="H74" s="1081"/>
      <c r="I74" s="175"/>
      <c r="J74" s="176" t="str">
        <f>G73</f>
        <v>介護職員</v>
      </c>
      <c r="K74" s="175"/>
      <c r="L74" s="176" t="str">
        <f>M73</f>
        <v>C</v>
      </c>
      <c r="M74" s="1082"/>
      <c r="N74" s="1083"/>
      <c r="O74" s="1084"/>
      <c r="P74" s="1085"/>
      <c r="Q74" s="1085"/>
      <c r="R74" s="1081"/>
      <c r="S74" s="1022"/>
      <c r="T74" s="1023"/>
      <c r="U74" s="1023"/>
      <c r="V74" s="1023"/>
      <c r="W74" s="1024"/>
      <c r="X74" s="170" t="s">
        <v>195</v>
      </c>
      <c r="Y74" s="171"/>
      <c r="Z74" s="172"/>
      <c r="AA74" s="158">
        <f>IF(AA73="","",VLOOKUP(AA73,'【記載例】シフト記号表（勤務時間帯）'!$C$6:$L$47,10,FALSE))</f>
        <v>8</v>
      </c>
      <c r="AB74" s="159" t="str">
        <f>IF(AB73="","",VLOOKUP(AB73,'【記載例】シフト記号表（勤務時間帯）'!$C$6:$L$47,10,FALSE))</f>
        <v/>
      </c>
      <c r="AC74" s="159" t="str">
        <f>IF(AC73="","",VLOOKUP(AC73,'【記載例】シフト記号表（勤務時間帯）'!$C$6:$L$47,10,FALSE))</f>
        <v/>
      </c>
      <c r="AD74" s="159">
        <f>IF(AD73="","",VLOOKUP(AD73,'【記載例】シフト記号表（勤務時間帯）'!$C$6:$L$47,10,FALSE))</f>
        <v>8</v>
      </c>
      <c r="AE74" s="159" t="str">
        <f>IF(AE73="","",VLOOKUP(AE73,'【記載例】シフト記号表（勤務時間帯）'!$C$6:$L$47,10,FALSE))</f>
        <v/>
      </c>
      <c r="AF74" s="159">
        <f>IF(AF73="","",VLOOKUP(AF73,'【記載例】シフト記号表（勤務時間帯）'!$C$6:$L$47,10,FALSE))</f>
        <v>8</v>
      </c>
      <c r="AG74" s="160">
        <f>IF(AG73="","",VLOOKUP(AG73,'【記載例】シフト記号表（勤務時間帯）'!$C$6:$L$47,10,FALSE))</f>
        <v>8</v>
      </c>
      <c r="AH74" s="158" t="str">
        <f>IF(AH73="","",VLOOKUP(AH73,'【記載例】シフト記号表（勤務時間帯）'!$C$6:$L$47,10,FALSE))</f>
        <v/>
      </c>
      <c r="AI74" s="159">
        <f>IF(AI73="","",VLOOKUP(AI73,'【記載例】シフト記号表（勤務時間帯）'!$C$6:$L$47,10,FALSE))</f>
        <v>8</v>
      </c>
      <c r="AJ74" s="159" t="str">
        <f>IF(AJ73="","",VLOOKUP(AJ73,'【記載例】シフト記号表（勤務時間帯）'!$C$6:$L$47,10,FALSE))</f>
        <v/>
      </c>
      <c r="AK74" s="159" t="str">
        <f>IF(AK73="","",VLOOKUP(AK73,'【記載例】シフト記号表（勤務時間帯）'!$C$6:$L$47,10,FALSE))</f>
        <v/>
      </c>
      <c r="AL74" s="159">
        <f>IF(AL73="","",VLOOKUP(AL73,'【記載例】シフト記号表（勤務時間帯）'!$C$6:$L$47,10,FALSE))</f>
        <v>8</v>
      </c>
      <c r="AM74" s="159">
        <f>IF(AM73="","",VLOOKUP(AM73,'【記載例】シフト記号表（勤務時間帯）'!$C$6:$L$47,10,FALSE))</f>
        <v>7.9999999999999982</v>
      </c>
      <c r="AN74" s="160">
        <f>IF(AN73="","",VLOOKUP(AN73,'【記載例】シフト記号表（勤務時間帯）'!$C$6:$L$47,10,FALSE))</f>
        <v>7.9999999999999982</v>
      </c>
      <c r="AO74" s="158">
        <f>IF(AO73="","",VLOOKUP(AO73,'【記載例】シフト記号表（勤務時間帯）'!$C$6:$L$47,10,FALSE))</f>
        <v>8</v>
      </c>
      <c r="AP74" s="159" t="str">
        <f>IF(AP73="","",VLOOKUP(AP73,'【記載例】シフト記号表（勤務時間帯）'!$C$6:$L$47,10,FALSE))</f>
        <v/>
      </c>
      <c r="AQ74" s="159">
        <f>IF(AQ73="","",VLOOKUP(AQ73,'【記載例】シフト記号表（勤務時間帯）'!$C$6:$L$47,10,FALSE))</f>
        <v>8</v>
      </c>
      <c r="AR74" s="159" t="str">
        <f>IF(AR73="","",VLOOKUP(AR73,'【記載例】シフト記号表（勤務時間帯）'!$C$6:$L$47,10,FALSE))</f>
        <v/>
      </c>
      <c r="AS74" s="159">
        <f>IF(AS73="","",VLOOKUP(AS73,'【記載例】シフト記号表（勤務時間帯）'!$C$6:$L$47,10,FALSE))</f>
        <v>8</v>
      </c>
      <c r="AT74" s="159" t="str">
        <f>IF(AT73="","",VLOOKUP(AT73,'【記載例】シフト記号表（勤務時間帯）'!$C$6:$L$47,10,FALSE))</f>
        <v/>
      </c>
      <c r="AU74" s="160">
        <f>IF(AU73="","",VLOOKUP(AU73,'【記載例】シフト記号表（勤務時間帯）'!$C$6:$L$47,10,FALSE))</f>
        <v>7.9999999999999982</v>
      </c>
      <c r="AV74" s="158">
        <f>IF(AV73="","",VLOOKUP(AV73,'【記載例】シフト記号表（勤務時間帯）'!$C$6:$L$47,10,FALSE))</f>
        <v>7.9999999999999982</v>
      </c>
      <c r="AW74" s="159">
        <f>IF(AW73="","",VLOOKUP(AW73,'【記載例】シフト記号表（勤務時間帯）'!$C$6:$L$47,10,FALSE))</f>
        <v>8</v>
      </c>
      <c r="AX74" s="159" t="str">
        <f>IF(AX73="","",VLOOKUP(AX73,'【記載例】シフト記号表（勤務時間帯）'!$C$6:$L$47,10,FALSE))</f>
        <v/>
      </c>
      <c r="AY74" s="159">
        <f>IF(AY73="","",VLOOKUP(AY73,'【記載例】シフト記号表（勤務時間帯）'!$C$6:$L$47,10,FALSE))</f>
        <v>8</v>
      </c>
      <c r="AZ74" s="159" t="str">
        <f>IF(AZ73="","",VLOOKUP(AZ73,'【記載例】シフト記号表（勤務時間帯）'!$C$6:$L$47,10,FALSE))</f>
        <v/>
      </c>
      <c r="BA74" s="159">
        <f>IF(BA73="","",VLOOKUP(BA73,'【記載例】シフト記号表（勤務時間帯）'!$C$6:$L$47,10,FALSE))</f>
        <v>7.9999999999999982</v>
      </c>
      <c r="BB74" s="160" t="str">
        <f>IF(BB73="","",VLOOKUP(BB73,'【記載例】シフト記号表（勤務時間帯）'!$C$6:$L$47,10,FALSE))</f>
        <v/>
      </c>
      <c r="BC74" s="158" t="str">
        <f>IF(BC73="","",VLOOKUP(BC73,'【記載例】シフト記号表（勤務時間帯）'!$C$6:$L$47,10,FALSE))</f>
        <v/>
      </c>
      <c r="BD74" s="159" t="str">
        <f>IF(BD73="","",VLOOKUP(BD73,'【記載例】シフト記号表（勤務時間帯）'!$C$6:$L$47,10,FALSE))</f>
        <v/>
      </c>
      <c r="BE74" s="159" t="str">
        <f>IF(BE73="","",VLOOKUP(BE73,'【記載例】シフト記号表（勤務時間帯）'!$C$6:$L$47,10,FALSE))</f>
        <v/>
      </c>
      <c r="BF74" s="1077">
        <f>IF($BI$3="４週",SUM(AA74:BB74),IF($BI$3="暦月",SUM(AA74:BE74),""))</f>
        <v>128</v>
      </c>
      <c r="BG74" s="1078"/>
      <c r="BH74" s="1079">
        <f>IF($BI$3="４週",BF74/4,IF($BI$3="暦月",(BF74/($BI$8/7)),""))</f>
        <v>32</v>
      </c>
      <c r="BI74" s="1078"/>
      <c r="BJ74" s="1074"/>
      <c r="BK74" s="1075"/>
      <c r="BL74" s="1075"/>
      <c r="BM74" s="1075"/>
      <c r="BN74" s="1076"/>
    </row>
    <row r="75" spans="2:66" ht="20.25" customHeight="1" x14ac:dyDescent="0.15">
      <c r="B75" s="992">
        <f>B73+1</f>
        <v>30</v>
      </c>
      <c r="C75" s="994"/>
      <c r="D75" s="996"/>
      <c r="E75" s="965"/>
      <c r="F75" s="997"/>
      <c r="G75" s="999"/>
      <c r="H75" s="1000"/>
      <c r="I75" s="161"/>
      <c r="J75" s="162"/>
      <c r="K75" s="161"/>
      <c r="L75" s="162"/>
      <c r="M75" s="1003"/>
      <c r="N75" s="1004"/>
      <c r="O75" s="1052"/>
      <c r="P75" s="1053"/>
      <c r="Q75" s="1053"/>
      <c r="R75" s="1000"/>
      <c r="S75" s="1022"/>
      <c r="T75" s="1023"/>
      <c r="U75" s="1023"/>
      <c r="V75" s="1023"/>
      <c r="W75" s="1024"/>
      <c r="X75" s="177" t="s">
        <v>192</v>
      </c>
      <c r="Y75" s="178"/>
      <c r="Z75" s="179"/>
      <c r="AA75" s="166"/>
      <c r="AB75" s="167"/>
      <c r="AC75" s="167"/>
      <c r="AD75" s="167"/>
      <c r="AE75" s="167"/>
      <c r="AF75" s="167"/>
      <c r="AG75" s="168"/>
      <c r="AH75" s="166"/>
      <c r="AI75" s="167"/>
      <c r="AJ75" s="167"/>
      <c r="AK75" s="167"/>
      <c r="AL75" s="167"/>
      <c r="AM75" s="167"/>
      <c r="AN75" s="168"/>
      <c r="AO75" s="166"/>
      <c r="AP75" s="167"/>
      <c r="AQ75" s="167"/>
      <c r="AR75" s="167"/>
      <c r="AS75" s="167"/>
      <c r="AT75" s="167"/>
      <c r="AU75" s="168"/>
      <c r="AV75" s="166"/>
      <c r="AW75" s="167"/>
      <c r="AX75" s="167"/>
      <c r="AY75" s="167"/>
      <c r="AZ75" s="167"/>
      <c r="BA75" s="167"/>
      <c r="BB75" s="168"/>
      <c r="BC75" s="166"/>
      <c r="BD75" s="167"/>
      <c r="BE75" s="169"/>
      <c r="BF75" s="1054"/>
      <c r="BG75" s="1055"/>
      <c r="BH75" s="1056"/>
      <c r="BI75" s="1057"/>
      <c r="BJ75" s="1058"/>
      <c r="BK75" s="1059"/>
      <c r="BL75" s="1059"/>
      <c r="BM75" s="1059"/>
      <c r="BN75" s="1060"/>
    </row>
    <row r="76" spans="2:66" ht="20.25" customHeight="1" thickBot="1" x14ac:dyDescent="0.2">
      <c r="B76" s="1086"/>
      <c r="C76" s="1087"/>
      <c r="D76" s="1088"/>
      <c r="E76" s="1089"/>
      <c r="F76" s="1090"/>
      <c r="G76" s="1091"/>
      <c r="H76" s="1092"/>
      <c r="I76" s="180"/>
      <c r="J76" s="181">
        <f>G76</f>
        <v>0</v>
      </c>
      <c r="K76" s="180"/>
      <c r="L76" s="181">
        <f>M76</f>
        <v>0</v>
      </c>
      <c r="M76" s="1093"/>
      <c r="N76" s="1094"/>
      <c r="O76" s="1095"/>
      <c r="P76" s="1096"/>
      <c r="Q76" s="1096"/>
      <c r="R76" s="1092"/>
      <c r="S76" s="1100"/>
      <c r="T76" s="1101"/>
      <c r="U76" s="1101"/>
      <c r="V76" s="1101"/>
      <c r="W76" s="1102"/>
      <c r="X76" s="182" t="s">
        <v>195</v>
      </c>
      <c r="Y76" s="183"/>
      <c r="Z76" s="184"/>
      <c r="AA76" s="185" t="str">
        <f>IF(AA75="","",VLOOKUP(AA75,'【記載例】シフト記号表（勤務時間帯）'!$C$6:$L$47,10,FALSE))</f>
        <v/>
      </c>
      <c r="AB76" s="186" t="str">
        <f>IF(AB75="","",VLOOKUP(AB75,'【記載例】シフト記号表（勤務時間帯）'!$C$6:$L$47,10,FALSE))</f>
        <v/>
      </c>
      <c r="AC76" s="186" t="str">
        <f>IF(AC75="","",VLOOKUP(AC75,'【記載例】シフト記号表（勤務時間帯）'!$C$6:$L$47,10,FALSE))</f>
        <v/>
      </c>
      <c r="AD76" s="186" t="str">
        <f>IF(AD75="","",VLOOKUP(AD75,'【記載例】シフト記号表（勤務時間帯）'!$C$6:$L$47,10,FALSE))</f>
        <v/>
      </c>
      <c r="AE76" s="186" t="str">
        <f>IF(AE75="","",VLOOKUP(AE75,'【記載例】シフト記号表（勤務時間帯）'!$C$6:$L$47,10,FALSE))</f>
        <v/>
      </c>
      <c r="AF76" s="186" t="str">
        <f>IF(AF75="","",VLOOKUP(AF75,'【記載例】シフト記号表（勤務時間帯）'!$C$6:$L$47,10,FALSE))</f>
        <v/>
      </c>
      <c r="AG76" s="187" t="str">
        <f>IF(AG75="","",VLOOKUP(AG75,'【記載例】シフト記号表（勤務時間帯）'!$C$6:$L$47,10,FALSE))</f>
        <v/>
      </c>
      <c r="AH76" s="185" t="str">
        <f>IF(AH75="","",VLOOKUP(AH75,'【記載例】シフト記号表（勤務時間帯）'!$C$6:$L$47,10,FALSE))</f>
        <v/>
      </c>
      <c r="AI76" s="186" t="str">
        <f>IF(AI75="","",VLOOKUP(AI75,'【記載例】シフト記号表（勤務時間帯）'!$C$6:$L$47,10,FALSE))</f>
        <v/>
      </c>
      <c r="AJ76" s="186" t="str">
        <f>IF(AJ75="","",VLOOKUP(AJ75,'【記載例】シフト記号表（勤務時間帯）'!$C$6:$L$47,10,FALSE))</f>
        <v/>
      </c>
      <c r="AK76" s="186" t="str">
        <f>IF(AK75="","",VLOOKUP(AK75,'【記載例】シフト記号表（勤務時間帯）'!$C$6:$L$47,10,FALSE))</f>
        <v/>
      </c>
      <c r="AL76" s="186" t="str">
        <f>IF(AL75="","",VLOOKUP(AL75,'【記載例】シフト記号表（勤務時間帯）'!$C$6:$L$47,10,FALSE))</f>
        <v/>
      </c>
      <c r="AM76" s="186" t="str">
        <f>IF(AM75="","",VLOOKUP(AM75,'【記載例】シフト記号表（勤務時間帯）'!$C$6:$L$47,10,FALSE))</f>
        <v/>
      </c>
      <c r="AN76" s="187" t="str">
        <f>IF(AN75="","",VLOOKUP(AN75,'【記載例】シフト記号表（勤務時間帯）'!$C$6:$L$47,10,FALSE))</f>
        <v/>
      </c>
      <c r="AO76" s="185" t="str">
        <f>IF(AO75="","",VLOOKUP(AO75,'【記載例】シフト記号表（勤務時間帯）'!$C$6:$L$47,10,FALSE))</f>
        <v/>
      </c>
      <c r="AP76" s="186" t="str">
        <f>IF(AP75="","",VLOOKUP(AP75,'【記載例】シフト記号表（勤務時間帯）'!$C$6:$L$47,10,FALSE))</f>
        <v/>
      </c>
      <c r="AQ76" s="186" t="str">
        <f>IF(AQ75="","",VLOOKUP(AQ75,'【記載例】シフト記号表（勤務時間帯）'!$C$6:$L$47,10,FALSE))</f>
        <v/>
      </c>
      <c r="AR76" s="186" t="str">
        <f>IF(AR75="","",VLOOKUP(AR75,'【記載例】シフト記号表（勤務時間帯）'!$C$6:$L$47,10,FALSE))</f>
        <v/>
      </c>
      <c r="AS76" s="186" t="str">
        <f>IF(AS75="","",VLOOKUP(AS75,'【記載例】シフト記号表（勤務時間帯）'!$C$6:$L$47,10,FALSE))</f>
        <v/>
      </c>
      <c r="AT76" s="186" t="str">
        <f>IF(AT75="","",VLOOKUP(AT75,'【記載例】シフト記号表（勤務時間帯）'!$C$6:$L$47,10,FALSE))</f>
        <v/>
      </c>
      <c r="AU76" s="187" t="str">
        <f>IF(AU75="","",VLOOKUP(AU75,'【記載例】シフト記号表（勤務時間帯）'!$C$6:$L$47,10,FALSE))</f>
        <v/>
      </c>
      <c r="AV76" s="185" t="str">
        <f>IF(AV75="","",VLOOKUP(AV75,'【記載例】シフト記号表（勤務時間帯）'!$C$6:$L$47,10,FALSE))</f>
        <v/>
      </c>
      <c r="AW76" s="186" t="str">
        <f>IF(AW75="","",VLOOKUP(AW75,'【記載例】シフト記号表（勤務時間帯）'!$C$6:$L$47,10,FALSE))</f>
        <v/>
      </c>
      <c r="AX76" s="186" t="str">
        <f>IF(AX75="","",VLOOKUP(AX75,'【記載例】シフト記号表（勤務時間帯）'!$C$6:$L$47,10,FALSE))</f>
        <v/>
      </c>
      <c r="AY76" s="186" t="str">
        <f>IF(AY75="","",VLOOKUP(AY75,'【記載例】シフト記号表（勤務時間帯）'!$C$6:$L$47,10,FALSE))</f>
        <v/>
      </c>
      <c r="AZ76" s="186" t="str">
        <f>IF(AZ75="","",VLOOKUP(AZ75,'【記載例】シフト記号表（勤務時間帯）'!$C$6:$L$47,10,FALSE))</f>
        <v/>
      </c>
      <c r="BA76" s="186" t="str">
        <f>IF(BA75="","",VLOOKUP(BA75,'【記載例】シフト記号表（勤務時間帯）'!$C$6:$L$47,10,FALSE))</f>
        <v/>
      </c>
      <c r="BB76" s="187" t="str">
        <f>IF(BB75="","",VLOOKUP(BB75,'【記載例】シフト記号表（勤務時間帯）'!$C$6:$L$47,10,FALSE))</f>
        <v/>
      </c>
      <c r="BC76" s="185" t="str">
        <f>IF(BC75="","",VLOOKUP(BC75,'【記載例】シフト記号表（勤務時間帯）'!$C$6:$L$47,10,FALSE))</f>
        <v/>
      </c>
      <c r="BD76" s="186" t="str">
        <f>IF(BD75="","",VLOOKUP(BD75,'【記載例】シフト記号表（勤務時間帯）'!$C$6:$L$47,10,FALSE))</f>
        <v/>
      </c>
      <c r="BE76" s="188" t="str">
        <f>IF(BE75="","",VLOOKUP(BE75,'【記載例】シフト記号表（勤務時間帯）'!$C$6:$L$47,10,FALSE))</f>
        <v/>
      </c>
      <c r="BF76" s="1106">
        <f>IF($BI$3="４週",SUM(AA76:BB76),IF($BI$3="暦月",SUM(AA76:BE76),""))</f>
        <v>0</v>
      </c>
      <c r="BG76" s="1107"/>
      <c r="BH76" s="1108">
        <f>IF($BI$3="４週",BF76/4,IF($BI$3="暦月",(BF76/($BI$8/7)),""))</f>
        <v>0</v>
      </c>
      <c r="BI76" s="1107"/>
      <c r="BJ76" s="1103"/>
      <c r="BK76" s="1104"/>
      <c r="BL76" s="1104"/>
      <c r="BM76" s="1104"/>
      <c r="BN76" s="1105"/>
    </row>
    <row r="77" spans="2:66" ht="20.25" customHeight="1" x14ac:dyDescent="0.15">
      <c r="B77" s="189"/>
      <c r="C77" s="189"/>
      <c r="D77" s="189"/>
      <c r="E77" s="189"/>
      <c r="F77" s="189"/>
      <c r="G77" s="190"/>
      <c r="H77" s="190"/>
      <c r="I77" s="190"/>
      <c r="J77" s="190"/>
      <c r="K77" s="190"/>
      <c r="L77" s="190"/>
      <c r="M77" s="191"/>
      <c r="N77" s="191"/>
      <c r="O77" s="190"/>
      <c r="P77" s="190"/>
      <c r="Q77" s="190"/>
      <c r="R77" s="190"/>
      <c r="S77" s="192"/>
      <c r="T77" s="192"/>
      <c r="U77" s="192"/>
      <c r="V77" s="193"/>
      <c r="W77" s="193"/>
      <c r="X77" s="193"/>
      <c r="Y77" s="194"/>
      <c r="Z77" s="195"/>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7"/>
      <c r="BI77" s="197"/>
      <c r="BJ77" s="192"/>
      <c r="BK77" s="192"/>
      <c r="BL77" s="192"/>
      <c r="BM77" s="192"/>
      <c r="BN77" s="192"/>
    </row>
    <row r="78" spans="2:66" ht="20.25" customHeight="1" x14ac:dyDescent="0.15">
      <c r="B78" s="189"/>
      <c r="C78" s="189"/>
      <c r="D78" s="189"/>
      <c r="E78" s="189"/>
      <c r="F78" s="189"/>
      <c r="G78" s="190"/>
      <c r="H78" s="190"/>
      <c r="I78" s="190"/>
      <c r="J78" s="190"/>
      <c r="K78" s="190"/>
      <c r="L78" s="190"/>
      <c r="M78" s="198"/>
      <c r="N78" s="116" t="s">
        <v>254</v>
      </c>
      <c r="O78" s="116"/>
      <c r="P78" s="116"/>
      <c r="Q78" s="116"/>
      <c r="R78" s="116"/>
      <c r="S78" s="116"/>
      <c r="T78" s="116"/>
      <c r="U78" s="116"/>
      <c r="V78" s="116"/>
      <c r="W78" s="116"/>
      <c r="X78" s="121"/>
      <c r="Y78" s="116"/>
      <c r="Z78" s="116"/>
      <c r="AA78" s="116"/>
      <c r="AB78" s="116"/>
      <c r="AC78" s="116"/>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200"/>
      <c r="BI78" s="197"/>
      <c r="BJ78" s="192"/>
      <c r="BK78" s="192"/>
      <c r="BL78" s="192"/>
      <c r="BM78" s="192"/>
      <c r="BN78" s="192"/>
    </row>
    <row r="79" spans="2:66" ht="20.25" customHeight="1" x14ac:dyDescent="0.15">
      <c r="B79" s="189"/>
      <c r="C79" s="189"/>
      <c r="D79" s="189"/>
      <c r="E79" s="189"/>
      <c r="F79" s="189"/>
      <c r="G79" s="190"/>
      <c r="H79" s="190"/>
      <c r="I79" s="190"/>
      <c r="J79" s="190"/>
      <c r="K79" s="190"/>
      <c r="L79" s="190"/>
      <c r="M79" s="198"/>
      <c r="N79" s="116"/>
      <c r="O79" s="116" t="s">
        <v>255</v>
      </c>
      <c r="P79" s="116"/>
      <c r="Q79" s="116"/>
      <c r="R79" s="116"/>
      <c r="S79" s="116"/>
      <c r="T79" s="116"/>
      <c r="U79" s="116"/>
      <c r="V79" s="116"/>
      <c r="W79" s="116"/>
      <c r="X79" s="121"/>
      <c r="Y79" s="116"/>
      <c r="Z79" s="116"/>
      <c r="AA79" s="116"/>
      <c r="AB79" s="116"/>
      <c r="AC79" s="116"/>
      <c r="AD79" s="199"/>
      <c r="AE79" s="116" t="s">
        <v>256</v>
      </c>
      <c r="AF79" s="116"/>
      <c r="AG79" s="116"/>
      <c r="AH79" s="116"/>
      <c r="AI79" s="116"/>
      <c r="AJ79" s="116"/>
      <c r="AK79" s="116"/>
      <c r="AL79" s="116"/>
      <c r="AM79" s="116"/>
      <c r="AN79" s="121"/>
      <c r="AO79" s="116"/>
      <c r="AP79" s="116"/>
      <c r="AQ79" s="116"/>
      <c r="AR79" s="116"/>
      <c r="AS79" s="199"/>
      <c r="AT79" s="199"/>
      <c r="AU79" s="116" t="s">
        <v>257</v>
      </c>
      <c r="AV79" s="199"/>
      <c r="AW79" s="199"/>
      <c r="AX79" s="199"/>
      <c r="AY79" s="199"/>
      <c r="AZ79" s="199"/>
      <c r="BA79" s="199"/>
      <c r="BB79" s="199"/>
      <c r="BC79" s="199"/>
      <c r="BD79" s="199"/>
      <c r="BE79" s="199"/>
      <c r="BF79" s="199"/>
      <c r="BG79" s="199"/>
      <c r="BH79" s="200"/>
      <c r="BI79" s="197"/>
      <c r="BJ79" s="1110"/>
      <c r="BK79" s="1110"/>
      <c r="BL79" s="1110"/>
      <c r="BM79" s="1110"/>
      <c r="BN79" s="192"/>
    </row>
    <row r="80" spans="2:66" ht="20.25" customHeight="1" x14ac:dyDescent="0.15">
      <c r="B80" s="189"/>
      <c r="C80" s="189"/>
      <c r="D80" s="189"/>
      <c r="E80" s="189"/>
      <c r="F80" s="189"/>
      <c r="G80" s="190"/>
      <c r="H80" s="190"/>
      <c r="I80" s="190"/>
      <c r="J80" s="190"/>
      <c r="K80" s="190"/>
      <c r="L80" s="190"/>
      <c r="M80" s="198"/>
      <c r="N80" s="116"/>
      <c r="O80" s="1115" t="s">
        <v>258</v>
      </c>
      <c r="P80" s="1115"/>
      <c r="Q80" s="1115" t="s">
        <v>259</v>
      </c>
      <c r="R80" s="1115"/>
      <c r="S80" s="1115"/>
      <c r="T80" s="1115"/>
      <c r="U80" s="116"/>
      <c r="V80" s="1116" t="s">
        <v>260</v>
      </c>
      <c r="W80" s="1116"/>
      <c r="X80" s="1116"/>
      <c r="Y80" s="1116"/>
      <c r="Z80" s="116"/>
      <c r="AA80" s="201" t="s">
        <v>261</v>
      </c>
      <c r="AB80" s="201"/>
      <c r="AC80" s="116"/>
      <c r="AD80" s="199"/>
      <c r="AE80" s="1115" t="s">
        <v>258</v>
      </c>
      <c r="AF80" s="1115"/>
      <c r="AG80" s="1115" t="s">
        <v>259</v>
      </c>
      <c r="AH80" s="1115"/>
      <c r="AI80" s="1115"/>
      <c r="AJ80" s="1115"/>
      <c r="AK80" s="116"/>
      <c r="AL80" s="1116" t="s">
        <v>260</v>
      </c>
      <c r="AM80" s="1116"/>
      <c r="AN80" s="1116"/>
      <c r="AO80" s="1116"/>
      <c r="AP80" s="116"/>
      <c r="AQ80" s="201" t="s">
        <v>261</v>
      </c>
      <c r="AR80" s="201"/>
      <c r="AS80" s="199"/>
      <c r="AT80" s="199"/>
      <c r="AU80" s="199"/>
      <c r="AV80" s="199"/>
      <c r="AW80" s="199"/>
      <c r="AX80" s="199"/>
      <c r="AY80" s="199"/>
      <c r="AZ80" s="199"/>
      <c r="BA80" s="199"/>
      <c r="BB80" s="199"/>
      <c r="BC80" s="199"/>
      <c r="BD80" s="199"/>
      <c r="BE80" s="199"/>
      <c r="BF80" s="199"/>
      <c r="BG80" s="199"/>
      <c r="BH80" s="200"/>
      <c r="BI80" s="197"/>
      <c r="BJ80" s="1117"/>
      <c r="BK80" s="1117"/>
      <c r="BL80" s="1117"/>
      <c r="BM80" s="1117"/>
      <c r="BN80" s="192"/>
    </row>
    <row r="81" spans="2:66" ht="20.25" customHeight="1" x14ac:dyDescent="0.15">
      <c r="B81" s="189"/>
      <c r="C81" s="189"/>
      <c r="D81" s="189"/>
      <c r="E81" s="189"/>
      <c r="F81" s="189"/>
      <c r="G81" s="190"/>
      <c r="H81" s="190"/>
      <c r="I81" s="190"/>
      <c r="J81" s="190"/>
      <c r="K81" s="190"/>
      <c r="L81" s="190"/>
      <c r="M81" s="198"/>
      <c r="N81" s="116"/>
      <c r="O81" s="1109"/>
      <c r="P81" s="1109"/>
      <c r="Q81" s="1109" t="s">
        <v>262</v>
      </c>
      <c r="R81" s="1109"/>
      <c r="S81" s="1109" t="s">
        <v>263</v>
      </c>
      <c r="T81" s="1109"/>
      <c r="U81" s="116"/>
      <c r="V81" s="1109" t="s">
        <v>262</v>
      </c>
      <c r="W81" s="1109"/>
      <c r="X81" s="1109" t="s">
        <v>263</v>
      </c>
      <c r="Y81" s="1109"/>
      <c r="Z81" s="116"/>
      <c r="AA81" s="201" t="s">
        <v>264</v>
      </c>
      <c r="AB81" s="201"/>
      <c r="AC81" s="116"/>
      <c r="AD81" s="199"/>
      <c r="AE81" s="1109"/>
      <c r="AF81" s="1109"/>
      <c r="AG81" s="1109" t="s">
        <v>262</v>
      </c>
      <c r="AH81" s="1109"/>
      <c r="AI81" s="1109" t="s">
        <v>263</v>
      </c>
      <c r="AJ81" s="1109"/>
      <c r="AK81" s="116"/>
      <c r="AL81" s="1109" t="s">
        <v>262</v>
      </c>
      <c r="AM81" s="1109"/>
      <c r="AN81" s="1109" t="s">
        <v>263</v>
      </c>
      <c r="AO81" s="1109"/>
      <c r="AP81" s="116"/>
      <c r="AQ81" s="201" t="s">
        <v>264</v>
      </c>
      <c r="AR81" s="201"/>
      <c r="AS81" s="199"/>
      <c r="AT81" s="199"/>
      <c r="AU81" s="201" t="s">
        <v>216</v>
      </c>
      <c r="AV81" s="201"/>
      <c r="AW81" s="201"/>
      <c r="AX81" s="201"/>
      <c r="AY81" s="116"/>
      <c r="AZ81" s="201" t="s">
        <v>223</v>
      </c>
      <c r="BA81" s="201"/>
      <c r="BB81" s="201"/>
      <c r="BC81" s="201"/>
      <c r="BD81" s="116"/>
      <c r="BE81" s="1109" t="s">
        <v>265</v>
      </c>
      <c r="BF81" s="1109"/>
      <c r="BG81" s="1109"/>
      <c r="BH81" s="1109"/>
      <c r="BI81" s="197"/>
      <c r="BJ81" s="1118"/>
      <c r="BK81" s="1118"/>
      <c r="BL81" s="1118"/>
      <c r="BM81" s="1118"/>
      <c r="BN81" s="192"/>
    </row>
    <row r="82" spans="2:66" ht="20.25" customHeight="1" x14ac:dyDescent="0.15">
      <c r="B82" s="189"/>
      <c r="C82" s="189"/>
      <c r="D82" s="189"/>
      <c r="E82" s="189"/>
      <c r="F82" s="189"/>
      <c r="G82" s="190"/>
      <c r="H82" s="190"/>
      <c r="I82" s="190"/>
      <c r="J82" s="190"/>
      <c r="K82" s="190"/>
      <c r="L82" s="190"/>
      <c r="M82" s="198"/>
      <c r="N82" s="116"/>
      <c r="O82" s="1114" t="s">
        <v>266</v>
      </c>
      <c r="P82" s="1114"/>
      <c r="Q82" s="1119">
        <f>SUMIFS($BF$17:$BF$76,$J$17:$J$76,"看護職員",$L$17:$L$76,"A")</f>
        <v>320</v>
      </c>
      <c r="R82" s="1119"/>
      <c r="S82" s="1098">
        <f>SUMIFS($BH$17:$BH$76,$J$17:$J$76,"看護職員",$L$17:$L$76,"A")</f>
        <v>80</v>
      </c>
      <c r="T82" s="1098"/>
      <c r="U82" s="202"/>
      <c r="V82" s="1099">
        <v>0</v>
      </c>
      <c r="W82" s="1099"/>
      <c r="X82" s="1099">
        <v>0</v>
      </c>
      <c r="Y82" s="1099"/>
      <c r="Z82" s="202"/>
      <c r="AA82" s="1111">
        <v>2</v>
      </c>
      <c r="AB82" s="1112"/>
      <c r="AC82" s="116"/>
      <c r="AD82" s="199"/>
      <c r="AE82" s="1114" t="s">
        <v>266</v>
      </c>
      <c r="AF82" s="1114"/>
      <c r="AG82" s="1119">
        <f>SUMIFS($BF$17:$BF$76,$J$17:$J$76,"介護職員",$L$17:$L$76,"A")</f>
        <v>2560</v>
      </c>
      <c r="AH82" s="1119"/>
      <c r="AI82" s="1098">
        <f>SUMIFS($BH$17:$BH$76,$J$17:$J$76,"介護職員",$L$17:$L$76,"A")</f>
        <v>640</v>
      </c>
      <c r="AJ82" s="1098"/>
      <c r="AK82" s="202"/>
      <c r="AL82" s="1099">
        <v>0</v>
      </c>
      <c r="AM82" s="1099"/>
      <c r="AN82" s="1099">
        <v>0</v>
      </c>
      <c r="AO82" s="1099"/>
      <c r="AP82" s="202"/>
      <c r="AQ82" s="1111">
        <v>16</v>
      </c>
      <c r="AR82" s="1112"/>
      <c r="AS82" s="199"/>
      <c r="AT82" s="199"/>
      <c r="AU82" s="1113">
        <f>Y96</f>
        <v>2.5</v>
      </c>
      <c r="AV82" s="1114"/>
      <c r="AW82" s="1114"/>
      <c r="AX82" s="1114"/>
      <c r="AY82" s="203" t="s">
        <v>267</v>
      </c>
      <c r="AZ82" s="1113">
        <f>AO96</f>
        <v>19.2</v>
      </c>
      <c r="BA82" s="1114"/>
      <c r="BB82" s="1114"/>
      <c r="BC82" s="1114"/>
      <c r="BD82" s="203" t="s">
        <v>268</v>
      </c>
      <c r="BE82" s="1097">
        <f>ROUNDDOWN(AU82+AZ82,1)</f>
        <v>21.7</v>
      </c>
      <c r="BF82" s="1097"/>
      <c r="BG82" s="1097"/>
      <c r="BH82" s="1097"/>
      <c r="BI82" s="197"/>
      <c r="BJ82" s="204"/>
      <c r="BK82" s="204"/>
      <c r="BL82" s="204"/>
      <c r="BM82" s="204"/>
      <c r="BN82" s="192"/>
    </row>
    <row r="83" spans="2:66" ht="20.25" customHeight="1" x14ac:dyDescent="0.15">
      <c r="B83" s="189"/>
      <c r="C83" s="189"/>
      <c r="D83" s="189"/>
      <c r="E83" s="189"/>
      <c r="F83" s="189"/>
      <c r="G83" s="190"/>
      <c r="H83" s="190"/>
      <c r="I83" s="190"/>
      <c r="J83" s="190"/>
      <c r="K83" s="190"/>
      <c r="L83" s="190"/>
      <c r="M83" s="198"/>
      <c r="N83" s="116"/>
      <c r="O83" s="1114" t="s">
        <v>269</v>
      </c>
      <c r="P83" s="1114"/>
      <c r="Q83" s="1119">
        <f>SUMIFS($BF$17:$BF$76,$J$17:$J$76,"看護職員",$L$17:$L$76,"B")</f>
        <v>79.999999999999986</v>
      </c>
      <c r="R83" s="1119"/>
      <c r="S83" s="1098">
        <f>SUMIFS($BH$17:$BH$76,$J$17:$J$76,"看護職員",$L$17:$L$76,"B")</f>
        <v>19.999999999999996</v>
      </c>
      <c r="T83" s="1098"/>
      <c r="U83" s="202"/>
      <c r="V83" s="1099">
        <v>80</v>
      </c>
      <c r="W83" s="1099"/>
      <c r="X83" s="1099">
        <v>20</v>
      </c>
      <c r="Y83" s="1099"/>
      <c r="Z83" s="202"/>
      <c r="AA83" s="1111">
        <v>0</v>
      </c>
      <c r="AB83" s="1112"/>
      <c r="AC83" s="116"/>
      <c r="AD83" s="199"/>
      <c r="AE83" s="1114" t="s">
        <v>269</v>
      </c>
      <c r="AF83" s="1114"/>
      <c r="AG83" s="1119">
        <f>SUMIFS($BF$17:$BF$76,$J$17:$J$76,"介護職員",$L$17:$L$76,"B")</f>
        <v>0</v>
      </c>
      <c r="AH83" s="1119"/>
      <c r="AI83" s="1098">
        <f>SUMIFS($BH$17:$BH$76,$J$17:$J$76,"介護職員",$L$17:$L$76,"B")</f>
        <v>0</v>
      </c>
      <c r="AJ83" s="1098"/>
      <c r="AK83" s="202"/>
      <c r="AL83" s="1099">
        <v>0</v>
      </c>
      <c r="AM83" s="1099"/>
      <c r="AN83" s="1099">
        <v>0</v>
      </c>
      <c r="AO83" s="1099"/>
      <c r="AP83" s="202"/>
      <c r="AQ83" s="1111">
        <v>0</v>
      </c>
      <c r="AR83" s="1112"/>
      <c r="AS83" s="199"/>
      <c r="AT83" s="199"/>
      <c r="AU83" s="199"/>
      <c r="AV83" s="199"/>
      <c r="AW83" s="199"/>
      <c r="AX83" s="199"/>
      <c r="AY83" s="199"/>
      <c r="AZ83" s="199"/>
      <c r="BA83" s="199"/>
      <c r="BB83" s="199"/>
      <c r="BC83" s="199"/>
      <c r="BD83" s="199"/>
      <c r="BE83" s="199"/>
      <c r="BF83" s="199"/>
      <c r="BG83" s="199"/>
      <c r="BH83" s="200"/>
      <c r="BI83" s="197"/>
      <c r="BJ83" s="192"/>
      <c r="BK83" s="192"/>
      <c r="BL83" s="192"/>
      <c r="BM83" s="192"/>
      <c r="BN83" s="192"/>
    </row>
    <row r="84" spans="2:66" ht="20.25" customHeight="1" x14ac:dyDescent="0.15">
      <c r="B84" s="189"/>
      <c r="C84" s="189"/>
      <c r="D84" s="189"/>
      <c r="E84" s="189"/>
      <c r="F84" s="189"/>
      <c r="G84" s="190"/>
      <c r="H84" s="190"/>
      <c r="I84" s="190"/>
      <c r="J84" s="190"/>
      <c r="K84" s="190"/>
      <c r="L84" s="190"/>
      <c r="M84" s="198"/>
      <c r="N84" s="116"/>
      <c r="O84" s="1114" t="s">
        <v>270</v>
      </c>
      <c r="P84" s="1114"/>
      <c r="Q84" s="1119">
        <f>SUMIFS($BF$17:$BF$76,$J$17:$J$76,"看護職員",$L$17:$L$76,"C")</f>
        <v>0</v>
      </c>
      <c r="R84" s="1119"/>
      <c r="S84" s="1098">
        <f>SUMIFS($BH$17:$BH$76,$J$17:$J$76,"看護職員",$L$17:$L$76,"C")</f>
        <v>0</v>
      </c>
      <c r="T84" s="1098"/>
      <c r="U84" s="202"/>
      <c r="V84" s="1099">
        <v>0</v>
      </c>
      <c r="W84" s="1099"/>
      <c r="X84" s="1120">
        <v>0</v>
      </c>
      <c r="Y84" s="1120"/>
      <c r="Z84" s="202"/>
      <c r="AA84" s="1121" t="s">
        <v>271</v>
      </c>
      <c r="AB84" s="1122"/>
      <c r="AC84" s="116"/>
      <c r="AD84" s="199"/>
      <c r="AE84" s="1114" t="s">
        <v>270</v>
      </c>
      <c r="AF84" s="1114"/>
      <c r="AG84" s="1119">
        <f>SUMIFS($BF$17:$BF$76,$J$17:$J$76,"介護職員",$L$17:$L$76,"C")</f>
        <v>512</v>
      </c>
      <c r="AH84" s="1119"/>
      <c r="AI84" s="1098">
        <f>SUMIFS($BH$17:$BH$76,$J$17:$J$76,"介護職員",$L$17:$L$76,"C")</f>
        <v>128</v>
      </c>
      <c r="AJ84" s="1098"/>
      <c r="AK84" s="202"/>
      <c r="AL84" s="1099">
        <v>512</v>
      </c>
      <c r="AM84" s="1099"/>
      <c r="AN84" s="1120">
        <v>128</v>
      </c>
      <c r="AO84" s="1120"/>
      <c r="AP84" s="202"/>
      <c r="AQ84" s="1121" t="s">
        <v>271</v>
      </c>
      <c r="AR84" s="1122"/>
      <c r="AS84" s="199"/>
      <c r="AT84" s="199"/>
      <c r="AU84" s="199"/>
      <c r="AV84" s="199"/>
      <c r="AW84" s="199"/>
      <c r="AX84" s="199"/>
      <c r="AY84" s="199"/>
      <c r="AZ84" s="199"/>
      <c r="BA84" s="199"/>
      <c r="BB84" s="199"/>
      <c r="BC84" s="199"/>
      <c r="BD84" s="199"/>
      <c r="BE84" s="199"/>
      <c r="BF84" s="199"/>
      <c r="BG84" s="199"/>
      <c r="BH84" s="200"/>
      <c r="BI84" s="197"/>
      <c r="BJ84" s="192"/>
      <c r="BK84" s="192"/>
      <c r="BL84" s="192"/>
      <c r="BM84" s="192"/>
      <c r="BN84" s="192"/>
    </row>
    <row r="85" spans="2:66" ht="20.25" customHeight="1" x14ac:dyDescent="0.15">
      <c r="B85" s="189"/>
      <c r="C85" s="189"/>
      <c r="D85" s="189"/>
      <c r="E85" s="189"/>
      <c r="F85" s="189"/>
      <c r="G85" s="190"/>
      <c r="H85" s="190"/>
      <c r="I85" s="190"/>
      <c r="J85" s="190"/>
      <c r="K85" s="190"/>
      <c r="L85" s="190"/>
      <c r="M85" s="198"/>
      <c r="N85" s="116"/>
      <c r="O85" s="1114" t="s">
        <v>272</v>
      </c>
      <c r="P85" s="1114"/>
      <c r="Q85" s="1119">
        <f>SUMIFS($BF$17:$BF$76,$J$17:$J$76,"看護職員",$L$17:$L$76,"D")</f>
        <v>0</v>
      </c>
      <c r="R85" s="1119"/>
      <c r="S85" s="1098">
        <f>SUMIFS($BH$17:$BH$76,$J$17:$J$76,"看護職員",$L$17:$L$76,"D")</f>
        <v>0</v>
      </c>
      <c r="T85" s="1098"/>
      <c r="U85" s="202"/>
      <c r="V85" s="1099">
        <v>0</v>
      </c>
      <c r="W85" s="1099"/>
      <c r="X85" s="1120">
        <v>0</v>
      </c>
      <c r="Y85" s="1120"/>
      <c r="Z85" s="202"/>
      <c r="AA85" s="1121" t="s">
        <v>271</v>
      </c>
      <c r="AB85" s="1122"/>
      <c r="AC85" s="116"/>
      <c r="AD85" s="199"/>
      <c r="AE85" s="1114" t="s">
        <v>272</v>
      </c>
      <c r="AF85" s="1114"/>
      <c r="AG85" s="1119">
        <f>SUMIFS($BF$17:$BF$76,$J$17:$J$76,"介護職員",$L$17:$L$76,"D")</f>
        <v>0</v>
      </c>
      <c r="AH85" s="1119"/>
      <c r="AI85" s="1098">
        <f>SUMIFS($BH$17:$BH$76,$J$17:$J$76,"介護職員",$L$17:$L$76,"D")</f>
        <v>0</v>
      </c>
      <c r="AJ85" s="1098"/>
      <c r="AK85" s="202"/>
      <c r="AL85" s="1099">
        <v>0</v>
      </c>
      <c r="AM85" s="1099"/>
      <c r="AN85" s="1120">
        <v>0</v>
      </c>
      <c r="AO85" s="1120"/>
      <c r="AP85" s="202"/>
      <c r="AQ85" s="1121" t="s">
        <v>271</v>
      </c>
      <c r="AR85" s="1122"/>
      <c r="AS85" s="199"/>
      <c r="AT85" s="199"/>
      <c r="AU85" s="116" t="s">
        <v>273</v>
      </c>
      <c r="AV85" s="116"/>
      <c r="AW85" s="116"/>
      <c r="AX85" s="116"/>
      <c r="AY85" s="116"/>
      <c r="AZ85" s="116"/>
      <c r="BA85" s="199"/>
      <c r="BB85" s="199"/>
      <c r="BC85" s="199"/>
      <c r="BD85" s="199"/>
      <c r="BE85" s="199"/>
      <c r="BF85" s="199"/>
      <c r="BG85" s="199"/>
      <c r="BH85" s="200"/>
      <c r="BI85" s="197"/>
      <c r="BJ85" s="192"/>
      <c r="BK85" s="192"/>
      <c r="BL85" s="192"/>
      <c r="BM85" s="192"/>
      <c r="BN85" s="192"/>
    </row>
    <row r="86" spans="2:66" ht="20.25" customHeight="1" x14ac:dyDescent="0.15">
      <c r="B86" s="189"/>
      <c r="C86" s="189"/>
      <c r="D86" s="189"/>
      <c r="E86" s="189"/>
      <c r="F86" s="189"/>
      <c r="G86" s="190"/>
      <c r="H86" s="190"/>
      <c r="I86" s="190"/>
      <c r="J86" s="190"/>
      <c r="K86" s="190"/>
      <c r="L86" s="190"/>
      <c r="M86" s="198"/>
      <c r="N86" s="116"/>
      <c r="O86" s="1114" t="s">
        <v>265</v>
      </c>
      <c r="P86" s="1114"/>
      <c r="Q86" s="1119">
        <f>SUM(Q82:R85)</f>
        <v>400</v>
      </c>
      <c r="R86" s="1119"/>
      <c r="S86" s="1098">
        <f>SUM(S82:T85)</f>
        <v>100</v>
      </c>
      <c r="T86" s="1098"/>
      <c r="U86" s="202"/>
      <c r="V86" s="1119">
        <f>SUM(V82:W85)</f>
        <v>80</v>
      </c>
      <c r="W86" s="1119"/>
      <c r="X86" s="1098">
        <f>SUM(X82:Y85)</f>
        <v>20</v>
      </c>
      <c r="Y86" s="1098"/>
      <c r="Z86" s="202"/>
      <c r="AA86" s="1123">
        <f>SUM(AA82:AB83)</f>
        <v>2</v>
      </c>
      <c r="AB86" s="1124"/>
      <c r="AC86" s="116"/>
      <c r="AD86" s="199"/>
      <c r="AE86" s="1114" t="s">
        <v>265</v>
      </c>
      <c r="AF86" s="1114"/>
      <c r="AG86" s="1119">
        <f>SUM(AG82:AH85)</f>
        <v>3072</v>
      </c>
      <c r="AH86" s="1119"/>
      <c r="AI86" s="1098">
        <f>SUM(AI82:AJ85)</f>
        <v>768</v>
      </c>
      <c r="AJ86" s="1098"/>
      <c r="AK86" s="202"/>
      <c r="AL86" s="1119">
        <f>SUM(AL82:AM85)</f>
        <v>512</v>
      </c>
      <c r="AM86" s="1119"/>
      <c r="AN86" s="1098">
        <f>SUM(AN82:AO85)</f>
        <v>128</v>
      </c>
      <c r="AO86" s="1098"/>
      <c r="AP86" s="202"/>
      <c r="AQ86" s="1123">
        <f>SUM(AQ82:AR83)</f>
        <v>16</v>
      </c>
      <c r="AR86" s="1124"/>
      <c r="AS86" s="199"/>
      <c r="AT86" s="199"/>
      <c r="AU86" s="1114" t="s">
        <v>274</v>
      </c>
      <c r="AV86" s="1114"/>
      <c r="AW86" s="1114" t="s">
        <v>275</v>
      </c>
      <c r="AX86" s="1114"/>
      <c r="AY86" s="1114"/>
      <c r="AZ86" s="1114"/>
      <c r="BA86" s="199"/>
      <c r="BB86" s="199"/>
      <c r="BC86" s="199"/>
      <c r="BD86" s="199"/>
      <c r="BE86" s="199"/>
      <c r="BF86" s="199"/>
      <c r="BG86" s="199"/>
      <c r="BH86" s="200"/>
      <c r="BI86" s="197"/>
      <c r="BJ86" s="192"/>
      <c r="BK86" s="192"/>
      <c r="BL86" s="192"/>
      <c r="BM86" s="192"/>
      <c r="BN86" s="192"/>
    </row>
    <row r="87" spans="2:66" ht="20.25" customHeight="1" x14ac:dyDescent="0.15">
      <c r="B87" s="189"/>
      <c r="C87" s="189"/>
      <c r="D87" s="189"/>
      <c r="E87" s="189"/>
      <c r="F87" s="189"/>
      <c r="G87" s="190"/>
      <c r="H87" s="190"/>
      <c r="I87" s="190"/>
      <c r="J87" s="190"/>
      <c r="K87" s="190"/>
      <c r="L87" s="190"/>
      <c r="M87" s="198"/>
      <c r="N87" s="198"/>
      <c r="O87" s="205"/>
      <c r="P87" s="205"/>
      <c r="Q87" s="205"/>
      <c r="R87" s="205"/>
      <c r="S87" s="206"/>
      <c r="T87" s="206"/>
      <c r="U87" s="206"/>
      <c r="V87" s="207"/>
      <c r="W87" s="207"/>
      <c r="X87" s="207"/>
      <c r="Y87" s="207"/>
      <c r="Z87" s="208"/>
      <c r="AA87" s="199"/>
      <c r="AB87" s="199"/>
      <c r="AC87" s="199"/>
      <c r="AD87" s="199"/>
      <c r="AE87" s="205"/>
      <c r="AF87" s="205"/>
      <c r="AG87" s="205"/>
      <c r="AH87" s="205"/>
      <c r="AI87" s="206"/>
      <c r="AJ87" s="206"/>
      <c r="AK87" s="206"/>
      <c r="AL87" s="207"/>
      <c r="AM87" s="207"/>
      <c r="AN87" s="207"/>
      <c r="AO87" s="207"/>
      <c r="AP87" s="208"/>
      <c r="AQ87" s="199"/>
      <c r="AR87" s="199"/>
      <c r="AS87" s="199"/>
      <c r="AT87" s="199"/>
      <c r="AU87" s="1114" t="s">
        <v>266</v>
      </c>
      <c r="AV87" s="1114"/>
      <c r="AW87" s="1114" t="s">
        <v>276</v>
      </c>
      <c r="AX87" s="1114"/>
      <c r="AY87" s="1114"/>
      <c r="AZ87" s="1114"/>
      <c r="BA87" s="199"/>
      <c r="BB87" s="199"/>
      <c r="BC87" s="199"/>
      <c r="BD87" s="199"/>
      <c r="BE87" s="199"/>
      <c r="BF87" s="199"/>
      <c r="BG87" s="199"/>
      <c r="BH87" s="200"/>
      <c r="BI87" s="197"/>
      <c r="BJ87" s="192"/>
      <c r="BK87" s="192"/>
      <c r="BL87" s="192"/>
      <c r="BM87" s="192"/>
      <c r="BN87" s="192"/>
    </row>
    <row r="88" spans="2:66" ht="20.25" customHeight="1" x14ac:dyDescent="0.15">
      <c r="B88" s="189"/>
      <c r="C88" s="189"/>
      <c r="D88" s="189"/>
      <c r="E88" s="189"/>
      <c r="F88" s="189"/>
      <c r="G88" s="190"/>
      <c r="H88" s="190"/>
      <c r="I88" s="190"/>
      <c r="J88" s="190"/>
      <c r="K88" s="190"/>
      <c r="L88" s="190"/>
      <c r="M88" s="198"/>
      <c r="N88" s="198"/>
      <c r="O88" s="121" t="s">
        <v>277</v>
      </c>
      <c r="P88" s="116"/>
      <c r="Q88" s="116"/>
      <c r="R88" s="116"/>
      <c r="S88" s="116"/>
      <c r="T88" s="116"/>
      <c r="U88" s="209" t="s">
        <v>278</v>
      </c>
      <c r="V88" s="1129" t="s">
        <v>279</v>
      </c>
      <c r="W88" s="1130"/>
      <c r="X88" s="209"/>
      <c r="Y88" s="209"/>
      <c r="Z88" s="116"/>
      <c r="AA88" s="116"/>
      <c r="AB88" s="116"/>
      <c r="AC88" s="199"/>
      <c r="AD88" s="199"/>
      <c r="AE88" s="121" t="s">
        <v>277</v>
      </c>
      <c r="AF88" s="116"/>
      <c r="AG88" s="116"/>
      <c r="AH88" s="116"/>
      <c r="AI88" s="116"/>
      <c r="AJ88" s="116"/>
      <c r="AK88" s="209" t="s">
        <v>278</v>
      </c>
      <c r="AL88" s="1131" t="str">
        <f>V88</f>
        <v>週</v>
      </c>
      <c r="AM88" s="1132"/>
      <c r="AN88" s="209"/>
      <c r="AO88" s="209"/>
      <c r="AP88" s="116"/>
      <c r="AQ88" s="116"/>
      <c r="AR88" s="116"/>
      <c r="AS88" s="199"/>
      <c r="AT88" s="199"/>
      <c r="AU88" s="1114" t="s">
        <v>269</v>
      </c>
      <c r="AV88" s="1114"/>
      <c r="AW88" s="1114" t="s">
        <v>280</v>
      </c>
      <c r="AX88" s="1114"/>
      <c r="AY88" s="1114"/>
      <c r="AZ88" s="1114"/>
      <c r="BA88" s="199"/>
      <c r="BB88" s="199"/>
      <c r="BC88" s="199"/>
      <c r="BD88" s="199"/>
      <c r="BE88" s="199"/>
      <c r="BF88" s="199"/>
      <c r="BG88" s="199"/>
      <c r="BH88" s="200"/>
      <c r="BI88" s="197"/>
      <c r="BJ88" s="192"/>
      <c r="BK88" s="192"/>
      <c r="BL88" s="192"/>
      <c r="BM88" s="192"/>
      <c r="BN88" s="192"/>
    </row>
    <row r="89" spans="2:66" ht="20.25" customHeight="1" x14ac:dyDescent="0.15">
      <c r="B89" s="189"/>
      <c r="C89" s="189"/>
      <c r="D89" s="189"/>
      <c r="E89" s="189"/>
      <c r="F89" s="189"/>
      <c r="G89" s="190"/>
      <c r="H89" s="190"/>
      <c r="I89" s="190"/>
      <c r="J89" s="190"/>
      <c r="K89" s="190"/>
      <c r="L89" s="190"/>
      <c r="M89" s="198"/>
      <c r="N89" s="198"/>
      <c r="O89" s="116" t="s">
        <v>281</v>
      </c>
      <c r="P89" s="116"/>
      <c r="Q89" s="116"/>
      <c r="R89" s="116"/>
      <c r="S89" s="116"/>
      <c r="T89" s="116" t="s">
        <v>282</v>
      </c>
      <c r="U89" s="116"/>
      <c r="V89" s="116"/>
      <c r="W89" s="116"/>
      <c r="X89" s="121"/>
      <c r="Y89" s="116"/>
      <c r="Z89" s="116"/>
      <c r="AA89" s="116"/>
      <c r="AB89" s="116"/>
      <c r="AC89" s="199"/>
      <c r="AD89" s="199"/>
      <c r="AE89" s="116" t="s">
        <v>281</v>
      </c>
      <c r="AF89" s="116"/>
      <c r="AG89" s="116"/>
      <c r="AH89" s="116"/>
      <c r="AI89" s="116"/>
      <c r="AJ89" s="116" t="s">
        <v>282</v>
      </c>
      <c r="AK89" s="116"/>
      <c r="AL89" s="116"/>
      <c r="AM89" s="116"/>
      <c r="AN89" s="121"/>
      <c r="AO89" s="116"/>
      <c r="AP89" s="116"/>
      <c r="AQ89" s="116"/>
      <c r="AR89" s="116"/>
      <c r="AS89" s="199"/>
      <c r="AT89" s="199"/>
      <c r="AU89" s="1114" t="s">
        <v>270</v>
      </c>
      <c r="AV89" s="1114"/>
      <c r="AW89" s="1114" t="s">
        <v>283</v>
      </c>
      <c r="AX89" s="1114"/>
      <c r="AY89" s="1114"/>
      <c r="AZ89" s="1114"/>
      <c r="BA89" s="199"/>
      <c r="BB89" s="199"/>
      <c r="BC89" s="199"/>
      <c r="BD89" s="199"/>
      <c r="BE89" s="199"/>
      <c r="BF89" s="199"/>
      <c r="BG89" s="199"/>
      <c r="BH89" s="200"/>
      <c r="BI89" s="197"/>
      <c r="BJ89" s="192"/>
      <c r="BK89" s="192"/>
      <c r="BL89" s="192"/>
      <c r="BM89" s="192"/>
      <c r="BN89" s="192"/>
    </row>
    <row r="90" spans="2:66" ht="20.25" customHeight="1" x14ac:dyDescent="0.15">
      <c r="B90" s="189"/>
      <c r="C90" s="189"/>
      <c r="D90" s="189"/>
      <c r="E90" s="189"/>
      <c r="F90" s="189"/>
      <c r="G90" s="190"/>
      <c r="H90" s="190"/>
      <c r="I90" s="190"/>
      <c r="J90" s="190"/>
      <c r="K90" s="190"/>
      <c r="L90" s="190"/>
      <c r="M90" s="198"/>
      <c r="N90" s="198"/>
      <c r="O90" s="116" t="str">
        <f>IF($V$88="週","対象時間数（週平均）","対象時間数（当月合計）")</f>
        <v>対象時間数（週平均）</v>
      </c>
      <c r="P90" s="116"/>
      <c r="Q90" s="116"/>
      <c r="R90" s="116"/>
      <c r="S90" s="116"/>
      <c r="T90" s="116" t="str">
        <f>IF($V$88="週","週に勤務すべき時間数","当月に勤務すべき時間数")</f>
        <v>週に勤務すべき時間数</v>
      </c>
      <c r="U90" s="116"/>
      <c r="V90" s="116"/>
      <c r="W90" s="116"/>
      <c r="X90" s="121"/>
      <c r="Y90" s="116" t="s">
        <v>284</v>
      </c>
      <c r="Z90" s="116"/>
      <c r="AA90" s="116"/>
      <c r="AB90" s="116"/>
      <c r="AC90" s="199"/>
      <c r="AD90" s="199"/>
      <c r="AE90" s="116" t="str">
        <f>IF(AL88="週","対象時間数（週平均）","対象時間数（当月合計）")</f>
        <v>対象時間数（週平均）</v>
      </c>
      <c r="AF90" s="116"/>
      <c r="AG90" s="116"/>
      <c r="AH90" s="116"/>
      <c r="AI90" s="116"/>
      <c r="AJ90" s="116" t="str">
        <f>IF($AL$88="週","週に勤務すべき時間数","当月に勤務すべき時間数")</f>
        <v>週に勤務すべき時間数</v>
      </c>
      <c r="AK90" s="116"/>
      <c r="AL90" s="116"/>
      <c r="AM90" s="116"/>
      <c r="AN90" s="121"/>
      <c r="AO90" s="116" t="s">
        <v>284</v>
      </c>
      <c r="AP90" s="116"/>
      <c r="AQ90" s="116"/>
      <c r="AR90" s="116"/>
      <c r="AS90" s="199"/>
      <c r="AT90" s="199"/>
      <c r="AU90" s="1114" t="s">
        <v>272</v>
      </c>
      <c r="AV90" s="1114"/>
      <c r="AW90" s="1114" t="s">
        <v>285</v>
      </c>
      <c r="AX90" s="1114"/>
      <c r="AY90" s="1114"/>
      <c r="AZ90" s="1114"/>
      <c r="BA90" s="199"/>
      <c r="BB90" s="199"/>
      <c r="BC90" s="199"/>
      <c r="BD90" s="199"/>
      <c r="BE90" s="199"/>
      <c r="BF90" s="199"/>
      <c r="BG90" s="199"/>
      <c r="BH90" s="200"/>
      <c r="BI90" s="197"/>
      <c r="BJ90" s="192"/>
      <c r="BK90" s="192"/>
      <c r="BL90" s="192"/>
      <c r="BM90" s="192"/>
      <c r="BN90" s="192"/>
    </row>
    <row r="91" spans="2:66" ht="20.25" customHeight="1" x14ac:dyDescent="0.15">
      <c r="M91" s="116"/>
      <c r="N91" s="116"/>
      <c r="O91" s="1128">
        <f>IF($V$88="週",X86,V86)</f>
        <v>20</v>
      </c>
      <c r="P91" s="1128"/>
      <c r="Q91" s="1128"/>
      <c r="R91" s="1128"/>
      <c r="S91" s="203" t="s">
        <v>286</v>
      </c>
      <c r="T91" s="1114">
        <f>IF($V$88="週",$BE$6,$BI$6)</f>
        <v>40</v>
      </c>
      <c r="U91" s="1114"/>
      <c r="V91" s="1114"/>
      <c r="W91" s="1114"/>
      <c r="X91" s="203" t="s">
        <v>268</v>
      </c>
      <c r="Y91" s="1125">
        <f>ROUNDDOWN(O91/T91,1)</f>
        <v>0.5</v>
      </c>
      <c r="Z91" s="1125"/>
      <c r="AA91" s="1125"/>
      <c r="AB91" s="1125"/>
      <c r="AC91" s="116"/>
      <c r="AD91" s="116"/>
      <c r="AE91" s="1128">
        <f>IF($AL$88="週",AN86,AL86)</f>
        <v>128</v>
      </c>
      <c r="AF91" s="1128"/>
      <c r="AG91" s="1128"/>
      <c r="AH91" s="1128"/>
      <c r="AI91" s="203" t="s">
        <v>286</v>
      </c>
      <c r="AJ91" s="1114">
        <f>IF($AL$88="週",$BE$6,$BI$6)</f>
        <v>40</v>
      </c>
      <c r="AK91" s="1114"/>
      <c r="AL91" s="1114"/>
      <c r="AM91" s="1114"/>
      <c r="AN91" s="203" t="s">
        <v>268</v>
      </c>
      <c r="AO91" s="1125">
        <f>ROUNDDOWN(AE91/AJ91,1)</f>
        <v>3.2</v>
      </c>
      <c r="AP91" s="1125"/>
      <c r="AQ91" s="1125"/>
      <c r="AR91" s="1125"/>
      <c r="AS91" s="116"/>
      <c r="AT91" s="116"/>
      <c r="AU91" s="116"/>
      <c r="AV91" s="116"/>
      <c r="AW91" s="116"/>
      <c r="AX91" s="116"/>
      <c r="AY91" s="116"/>
      <c r="AZ91" s="116"/>
      <c r="BA91" s="116"/>
      <c r="BB91" s="116"/>
      <c r="BC91" s="116"/>
      <c r="BD91" s="116"/>
      <c r="BE91" s="116"/>
      <c r="BF91" s="116"/>
      <c r="BG91" s="116"/>
      <c r="BH91" s="116"/>
    </row>
    <row r="92" spans="2:66" ht="20.25" customHeight="1" x14ac:dyDescent="0.15">
      <c r="M92" s="116"/>
      <c r="N92" s="116"/>
      <c r="O92" s="116"/>
      <c r="P92" s="116"/>
      <c r="Q92" s="116"/>
      <c r="R92" s="116"/>
      <c r="S92" s="116"/>
      <c r="T92" s="116"/>
      <c r="U92" s="116"/>
      <c r="V92" s="116"/>
      <c r="W92" s="116"/>
      <c r="X92" s="121"/>
      <c r="Y92" s="116" t="s">
        <v>287</v>
      </c>
      <c r="Z92" s="116"/>
      <c r="AA92" s="116"/>
      <c r="AB92" s="116"/>
      <c r="AC92" s="116"/>
      <c r="AD92" s="116"/>
      <c r="AE92" s="116"/>
      <c r="AF92" s="116"/>
      <c r="AG92" s="116"/>
      <c r="AH92" s="116"/>
      <c r="AI92" s="116"/>
      <c r="AJ92" s="116"/>
      <c r="AK92" s="116"/>
      <c r="AL92" s="116"/>
      <c r="AM92" s="116"/>
      <c r="AN92" s="121"/>
      <c r="AO92" s="116" t="s">
        <v>287</v>
      </c>
      <c r="AP92" s="116"/>
      <c r="AQ92" s="116"/>
      <c r="AR92" s="116"/>
      <c r="AS92" s="116"/>
      <c r="AT92" s="116"/>
      <c r="AU92" s="116"/>
      <c r="AV92" s="116"/>
      <c r="AW92" s="116"/>
      <c r="AX92" s="116"/>
      <c r="AY92" s="116"/>
      <c r="AZ92" s="116"/>
      <c r="BA92" s="116"/>
      <c r="BB92" s="116"/>
      <c r="BC92" s="116"/>
      <c r="BD92" s="116"/>
      <c r="BE92" s="116"/>
      <c r="BF92" s="116"/>
      <c r="BG92" s="116"/>
      <c r="BH92" s="116"/>
    </row>
    <row r="93" spans="2:66" ht="20.25" customHeight="1" x14ac:dyDescent="0.15">
      <c r="M93" s="116"/>
      <c r="N93" s="116"/>
      <c r="O93" s="116" t="s">
        <v>288</v>
      </c>
      <c r="P93" s="116"/>
      <c r="Q93" s="116"/>
      <c r="R93" s="116"/>
      <c r="S93" s="116"/>
      <c r="T93" s="116"/>
      <c r="U93" s="116"/>
      <c r="V93" s="116"/>
      <c r="W93" s="116"/>
      <c r="X93" s="121"/>
      <c r="Y93" s="116"/>
      <c r="Z93" s="116"/>
      <c r="AA93" s="116"/>
      <c r="AB93" s="116"/>
      <c r="AC93" s="116"/>
      <c r="AD93" s="116"/>
      <c r="AE93" s="116" t="s">
        <v>289</v>
      </c>
      <c r="AF93" s="116"/>
      <c r="AG93" s="116"/>
      <c r="AH93" s="116"/>
      <c r="AI93" s="116"/>
      <c r="AJ93" s="116"/>
      <c r="AK93" s="116"/>
      <c r="AL93" s="116"/>
      <c r="AM93" s="116"/>
      <c r="AN93" s="121"/>
      <c r="AO93" s="116"/>
      <c r="AP93" s="116"/>
      <c r="AQ93" s="116"/>
      <c r="AR93" s="116"/>
      <c r="AS93" s="116"/>
      <c r="AT93" s="116"/>
      <c r="AU93" s="116"/>
      <c r="AV93" s="116"/>
      <c r="AW93" s="116"/>
      <c r="AX93" s="116"/>
      <c r="AY93" s="116"/>
      <c r="AZ93" s="116"/>
      <c r="BA93" s="116"/>
      <c r="BB93" s="116"/>
      <c r="BC93" s="116"/>
      <c r="BD93" s="116"/>
      <c r="BE93" s="116"/>
      <c r="BF93" s="116"/>
      <c r="BG93" s="116"/>
      <c r="BH93" s="116"/>
    </row>
    <row r="94" spans="2:66" ht="20.25" customHeight="1" x14ac:dyDescent="0.15">
      <c r="M94" s="116"/>
      <c r="N94" s="116"/>
      <c r="O94" s="116" t="s">
        <v>261</v>
      </c>
      <c r="P94" s="116"/>
      <c r="Q94" s="116"/>
      <c r="R94" s="116"/>
      <c r="S94" s="116"/>
      <c r="T94" s="116"/>
      <c r="U94" s="116"/>
      <c r="V94" s="116"/>
      <c r="W94" s="116"/>
      <c r="X94" s="121"/>
      <c r="Y94" s="1115"/>
      <c r="Z94" s="1115"/>
      <c r="AA94" s="1115"/>
      <c r="AB94" s="1115"/>
      <c r="AC94" s="116"/>
      <c r="AD94" s="116"/>
      <c r="AE94" s="116" t="s">
        <v>261</v>
      </c>
      <c r="AF94" s="116"/>
      <c r="AG94" s="116"/>
      <c r="AH94" s="116"/>
      <c r="AI94" s="116"/>
      <c r="AJ94" s="116"/>
      <c r="AK94" s="116"/>
      <c r="AL94" s="116"/>
      <c r="AM94" s="116"/>
      <c r="AN94" s="121"/>
      <c r="AO94" s="1115"/>
      <c r="AP94" s="1115"/>
      <c r="AQ94" s="1115"/>
      <c r="AR94" s="1115"/>
      <c r="AS94" s="116"/>
      <c r="AT94" s="116"/>
      <c r="AU94" s="116"/>
      <c r="AV94" s="116"/>
      <c r="AW94" s="116"/>
      <c r="AX94" s="116"/>
      <c r="AY94" s="116"/>
      <c r="AZ94" s="116"/>
      <c r="BA94" s="116"/>
      <c r="BB94" s="116"/>
      <c r="BC94" s="116"/>
      <c r="BD94" s="116"/>
      <c r="BE94" s="116"/>
      <c r="BF94" s="116"/>
      <c r="BG94" s="116"/>
      <c r="BH94" s="116"/>
    </row>
    <row r="95" spans="2:66" ht="20.25" customHeight="1" x14ac:dyDescent="0.15">
      <c r="M95" s="116"/>
      <c r="N95" s="116"/>
      <c r="O95" s="116" t="s">
        <v>290</v>
      </c>
      <c r="P95" s="116"/>
      <c r="Q95" s="116"/>
      <c r="R95" s="116"/>
      <c r="S95" s="116"/>
      <c r="T95" s="116" t="s">
        <v>291</v>
      </c>
      <c r="U95" s="116"/>
      <c r="V95" s="116"/>
      <c r="W95" s="116"/>
      <c r="X95" s="116"/>
      <c r="Y95" s="1109" t="s">
        <v>265</v>
      </c>
      <c r="Z95" s="1109"/>
      <c r="AA95" s="1109"/>
      <c r="AB95" s="1109"/>
      <c r="AC95" s="116"/>
      <c r="AD95" s="116"/>
      <c r="AE95" s="116" t="s">
        <v>290</v>
      </c>
      <c r="AF95" s="116"/>
      <c r="AG95" s="116"/>
      <c r="AH95" s="116"/>
      <c r="AI95" s="116"/>
      <c r="AJ95" s="116" t="s">
        <v>291</v>
      </c>
      <c r="AK95" s="116"/>
      <c r="AL95" s="116"/>
      <c r="AM95" s="116"/>
      <c r="AN95" s="116"/>
      <c r="AO95" s="1109" t="s">
        <v>265</v>
      </c>
      <c r="AP95" s="1109"/>
      <c r="AQ95" s="1109"/>
      <c r="AR95" s="1109"/>
      <c r="AS95" s="116"/>
      <c r="AT95" s="116"/>
      <c r="AU95" s="116"/>
      <c r="AV95" s="116"/>
      <c r="AW95" s="116"/>
      <c r="AX95" s="116"/>
      <c r="AY95" s="116"/>
      <c r="AZ95" s="116"/>
      <c r="BA95" s="116"/>
      <c r="BB95" s="116"/>
      <c r="BC95" s="116"/>
      <c r="BD95" s="116"/>
      <c r="BE95" s="116"/>
      <c r="BF95" s="116"/>
      <c r="BG95" s="116"/>
      <c r="BH95" s="116"/>
    </row>
    <row r="96" spans="2:66" ht="20.25" customHeight="1" x14ac:dyDescent="0.15">
      <c r="M96" s="116"/>
      <c r="N96" s="116"/>
      <c r="O96" s="1114">
        <f>AA86</f>
        <v>2</v>
      </c>
      <c r="P96" s="1114"/>
      <c r="Q96" s="1114"/>
      <c r="R96" s="1114"/>
      <c r="S96" s="203" t="s">
        <v>267</v>
      </c>
      <c r="T96" s="1125">
        <f>Y91</f>
        <v>0.5</v>
      </c>
      <c r="U96" s="1125"/>
      <c r="V96" s="1125"/>
      <c r="W96" s="1125"/>
      <c r="X96" s="203" t="s">
        <v>268</v>
      </c>
      <c r="Y96" s="1097">
        <f>ROUNDDOWN(O96+T96,1)</f>
        <v>2.5</v>
      </c>
      <c r="Z96" s="1097"/>
      <c r="AA96" s="1097"/>
      <c r="AB96" s="1097"/>
      <c r="AC96" s="207"/>
      <c r="AD96" s="207"/>
      <c r="AE96" s="1126">
        <f>AQ86</f>
        <v>16</v>
      </c>
      <c r="AF96" s="1126"/>
      <c r="AG96" s="1126"/>
      <c r="AH96" s="1126"/>
      <c r="AI96" s="208" t="s">
        <v>267</v>
      </c>
      <c r="AJ96" s="1127">
        <f>AO91</f>
        <v>3.2</v>
      </c>
      <c r="AK96" s="1127"/>
      <c r="AL96" s="1127"/>
      <c r="AM96" s="1127"/>
      <c r="AN96" s="208" t="s">
        <v>268</v>
      </c>
      <c r="AO96" s="1097">
        <f>ROUNDDOWN(AE96+AJ96,1)</f>
        <v>19.2</v>
      </c>
      <c r="AP96" s="1097"/>
      <c r="AQ96" s="1097"/>
      <c r="AR96" s="1097"/>
      <c r="AS96" s="116"/>
      <c r="AT96" s="116"/>
      <c r="AU96" s="116"/>
      <c r="AV96" s="116"/>
      <c r="AW96" s="116"/>
      <c r="AX96" s="116"/>
      <c r="AY96" s="116"/>
      <c r="AZ96" s="116"/>
      <c r="BA96" s="116"/>
      <c r="BB96" s="116"/>
      <c r="BC96" s="116"/>
      <c r="BD96" s="116"/>
      <c r="BE96" s="116"/>
      <c r="BF96" s="116"/>
      <c r="BG96" s="116"/>
      <c r="BH96" s="116"/>
    </row>
    <row r="97" ht="20.25" customHeight="1" x14ac:dyDescent="0.15"/>
    <row r="98" ht="20.25" customHeight="1" x14ac:dyDescent="0.15"/>
    <row r="99" ht="20.25" customHeight="1" x14ac:dyDescent="0.15"/>
    <row r="100" ht="20.25" customHeight="1" x14ac:dyDescent="0.15"/>
    <row r="101" ht="20.25" customHeight="1" x14ac:dyDescent="0.15"/>
    <row r="102" ht="20.25" customHeight="1" x14ac:dyDescent="0.15"/>
    <row r="103" ht="20.25" customHeight="1" x14ac:dyDescent="0.15"/>
    <row r="104" ht="20.25" customHeight="1" x14ac:dyDescent="0.15"/>
    <row r="105" ht="20.25" customHeight="1" x14ac:dyDescent="0.15"/>
    <row r="106" ht="20.25" customHeight="1" x14ac:dyDescent="0.15"/>
    <row r="107" ht="20.25" customHeight="1" x14ac:dyDescent="0.15"/>
    <row r="108" ht="20.25" customHeight="1" x14ac:dyDescent="0.15"/>
    <row r="109" ht="20.25" customHeight="1" x14ac:dyDescent="0.15"/>
    <row r="110" ht="20.25" customHeight="1" x14ac:dyDescent="0.15"/>
    <row r="111" ht="20.25" customHeight="1" x14ac:dyDescent="0.15"/>
    <row r="112" ht="20.25" customHeight="1" x14ac:dyDescent="0.15"/>
    <row r="113" ht="20.25" customHeight="1" x14ac:dyDescent="0.15"/>
    <row r="114" ht="20.25" customHeight="1" x14ac:dyDescent="0.15"/>
    <row r="115" ht="20.25" customHeight="1" x14ac:dyDescent="0.15"/>
    <row r="116" ht="20.25" customHeight="1" x14ac:dyDescent="0.15"/>
    <row r="143" spans="7:63" x14ac:dyDescent="0.15">
      <c r="G143" s="123"/>
      <c r="H143" s="123"/>
      <c r="I143" s="123"/>
      <c r="J143" s="123"/>
      <c r="K143" s="123"/>
      <c r="L143" s="123"/>
      <c r="M143" s="123"/>
      <c r="N143" s="123"/>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row>
    <row r="144" spans="7:63" x14ac:dyDescent="0.15">
      <c r="G144" s="123"/>
      <c r="H144" s="123"/>
      <c r="I144" s="123"/>
      <c r="J144" s="123"/>
      <c r="K144" s="123"/>
      <c r="L144" s="123"/>
      <c r="M144" s="123"/>
      <c r="N144" s="123"/>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row>
    <row r="145" spans="7:16" x14ac:dyDescent="0.15">
      <c r="G145" s="211"/>
      <c r="H145" s="211"/>
      <c r="I145" s="211"/>
      <c r="J145" s="211"/>
      <c r="K145" s="211"/>
      <c r="L145" s="211"/>
      <c r="M145" s="211"/>
      <c r="N145" s="211"/>
      <c r="O145" s="123"/>
      <c r="P145" s="123"/>
    </row>
    <row r="146" spans="7:16" x14ac:dyDescent="0.15">
      <c r="G146" s="211"/>
      <c r="H146" s="211"/>
      <c r="I146" s="211"/>
      <c r="J146" s="211"/>
      <c r="K146" s="211"/>
      <c r="L146" s="211"/>
      <c r="M146" s="211"/>
      <c r="N146" s="211"/>
      <c r="O146" s="123"/>
      <c r="P146" s="123"/>
    </row>
    <row r="147" spans="7:16" x14ac:dyDescent="0.15">
      <c r="G147" s="123"/>
      <c r="H147" s="123"/>
      <c r="I147" s="123"/>
      <c r="J147" s="123"/>
      <c r="K147" s="123"/>
      <c r="L147" s="123"/>
      <c r="M147" s="123"/>
      <c r="N147" s="123"/>
    </row>
    <row r="148" spans="7:16" x14ac:dyDescent="0.15">
      <c r="G148" s="123"/>
      <c r="H148" s="123"/>
      <c r="I148" s="123"/>
      <c r="J148" s="123"/>
      <c r="K148" s="123"/>
      <c r="L148" s="123"/>
      <c r="M148" s="123"/>
      <c r="N148" s="123"/>
    </row>
    <row r="149" spans="7:16" x14ac:dyDescent="0.15">
      <c r="G149" s="123"/>
      <c r="H149" s="123"/>
      <c r="I149" s="123"/>
      <c r="J149" s="123"/>
      <c r="K149" s="123"/>
      <c r="L149" s="123"/>
      <c r="M149" s="123"/>
      <c r="N149" s="123"/>
    </row>
    <row r="150" spans="7:16" x14ac:dyDescent="0.15">
      <c r="G150" s="123"/>
      <c r="H150" s="123"/>
      <c r="I150" s="123"/>
      <c r="J150" s="123"/>
      <c r="K150" s="123"/>
      <c r="L150" s="123"/>
      <c r="M150" s="123"/>
      <c r="N150" s="123"/>
    </row>
  </sheetData>
  <sheetProtection sheet="1" insertRows="0" deleteRows="0"/>
  <mergeCells count="497">
    <mergeCell ref="BQ3:BR4"/>
    <mergeCell ref="Y94:AB94"/>
    <mergeCell ref="AO94:AR94"/>
    <mergeCell ref="Y95:AB95"/>
    <mergeCell ref="AO95:AR95"/>
    <mergeCell ref="O96:R96"/>
    <mergeCell ref="T96:W96"/>
    <mergeCell ref="Y96:AB96"/>
    <mergeCell ref="AE96:AH96"/>
    <mergeCell ref="AJ96:AM96"/>
    <mergeCell ref="AO96:AR96"/>
    <mergeCell ref="AU90:AV90"/>
    <mergeCell ref="AW90:AZ90"/>
    <mergeCell ref="O91:R91"/>
    <mergeCell ref="T91:W91"/>
    <mergeCell ref="Y91:AB91"/>
    <mergeCell ref="AE91:AH91"/>
    <mergeCell ref="AJ91:AM91"/>
    <mergeCell ref="AO91:AR91"/>
    <mergeCell ref="V88:W88"/>
    <mergeCell ref="AL88:AM88"/>
    <mergeCell ref="AU88:AV88"/>
    <mergeCell ref="AW88:AZ88"/>
    <mergeCell ref="AU89:AV89"/>
    <mergeCell ref="AW89:AZ89"/>
    <mergeCell ref="AU86:AV86"/>
    <mergeCell ref="AW86:AZ86"/>
    <mergeCell ref="AU87:AV87"/>
    <mergeCell ref="AW87:AZ87"/>
    <mergeCell ref="AQ85:AR85"/>
    <mergeCell ref="O86:P86"/>
    <mergeCell ref="Q86:R86"/>
    <mergeCell ref="S86:T86"/>
    <mergeCell ref="V86:W86"/>
    <mergeCell ref="X86:Y86"/>
    <mergeCell ref="AA86:AB86"/>
    <mergeCell ref="AE86:AF86"/>
    <mergeCell ref="AG86:AH86"/>
    <mergeCell ref="AI86:AJ86"/>
    <mergeCell ref="AA85:AB85"/>
    <mergeCell ref="AE85:AF85"/>
    <mergeCell ref="AG85:AH85"/>
    <mergeCell ref="AI85:AJ85"/>
    <mergeCell ref="AL85:AM85"/>
    <mergeCell ref="AN85:AO85"/>
    <mergeCell ref="AL84:AM84"/>
    <mergeCell ref="AN84:AO84"/>
    <mergeCell ref="AQ84:AR84"/>
    <mergeCell ref="O85:P85"/>
    <mergeCell ref="Q85:R85"/>
    <mergeCell ref="S85:T85"/>
    <mergeCell ref="V85:W85"/>
    <mergeCell ref="X85:Y85"/>
    <mergeCell ref="AL86:AM86"/>
    <mergeCell ref="AN86:AO86"/>
    <mergeCell ref="AQ86:AR86"/>
    <mergeCell ref="O84:P84"/>
    <mergeCell ref="Q84:R84"/>
    <mergeCell ref="S84:T84"/>
    <mergeCell ref="V84:W84"/>
    <mergeCell ref="X84:Y84"/>
    <mergeCell ref="AA84:AB84"/>
    <mergeCell ref="AE84:AF84"/>
    <mergeCell ref="AG84:AH84"/>
    <mergeCell ref="AI84:AJ84"/>
    <mergeCell ref="AL83:AM83"/>
    <mergeCell ref="AN83:AO83"/>
    <mergeCell ref="AQ83:AR83"/>
    <mergeCell ref="O82:P82"/>
    <mergeCell ref="Q82:R82"/>
    <mergeCell ref="S82:T82"/>
    <mergeCell ref="V82:W82"/>
    <mergeCell ref="X82:Y82"/>
    <mergeCell ref="O83:P83"/>
    <mergeCell ref="Q83:R83"/>
    <mergeCell ref="S83:T83"/>
    <mergeCell ref="V83:W83"/>
    <mergeCell ref="X83:Y83"/>
    <mergeCell ref="AA83:AB83"/>
    <mergeCell ref="AE83:AF83"/>
    <mergeCell ref="AG83:AH83"/>
    <mergeCell ref="AI83:AJ83"/>
    <mergeCell ref="AA82:AB82"/>
    <mergeCell ref="AE82:AF82"/>
    <mergeCell ref="AG82:AH82"/>
    <mergeCell ref="O80:P81"/>
    <mergeCell ref="Q80:T80"/>
    <mergeCell ref="V80:Y80"/>
    <mergeCell ref="AE80:AF81"/>
    <mergeCell ref="AG80:AJ80"/>
    <mergeCell ref="AL80:AO80"/>
    <mergeCell ref="BJ80:BM80"/>
    <mergeCell ref="Q81:R81"/>
    <mergeCell ref="S81:T81"/>
    <mergeCell ref="BE81:BH81"/>
    <mergeCell ref="BJ81:BM81"/>
    <mergeCell ref="AI81:AJ81"/>
    <mergeCell ref="AL81:AM81"/>
    <mergeCell ref="AN81:AO81"/>
    <mergeCell ref="BE82:BH82"/>
    <mergeCell ref="AI82:AJ82"/>
    <mergeCell ref="AL82:AM82"/>
    <mergeCell ref="S75:W76"/>
    <mergeCell ref="BF75:BG75"/>
    <mergeCell ref="BH75:BI75"/>
    <mergeCell ref="BJ75:BN76"/>
    <mergeCell ref="BF76:BG76"/>
    <mergeCell ref="BH76:BI76"/>
    <mergeCell ref="V81:W81"/>
    <mergeCell ref="X81:Y81"/>
    <mergeCell ref="AG81:AH81"/>
    <mergeCell ref="BJ79:BM79"/>
    <mergeCell ref="AN82:AO82"/>
    <mergeCell ref="AQ82:AR82"/>
    <mergeCell ref="AU82:AX82"/>
    <mergeCell ref="AZ82:BC82"/>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C13:BE13"/>
    <mergeCell ref="B17:B18"/>
    <mergeCell ref="C17:C18"/>
    <mergeCell ref="D17:F18"/>
    <mergeCell ref="G17:H18"/>
    <mergeCell ref="M17:N18"/>
    <mergeCell ref="O17:R18"/>
    <mergeCell ref="S17:W18"/>
    <mergeCell ref="O12:R16"/>
    <mergeCell ref="S12:W16"/>
    <mergeCell ref="AA12:BE12"/>
    <mergeCell ref="B12:B16"/>
    <mergeCell ref="C12:C16"/>
    <mergeCell ref="D12:F16"/>
    <mergeCell ref="G12:H16"/>
    <mergeCell ref="M12:N16"/>
    <mergeCell ref="O19:R20"/>
    <mergeCell ref="S19:W20"/>
    <mergeCell ref="AX1:BM1"/>
    <mergeCell ref="AG2:AH2"/>
    <mergeCell ref="AJ2:AK2"/>
    <mergeCell ref="AN2:AO2"/>
    <mergeCell ref="AX2:BM2"/>
    <mergeCell ref="BI3:BL3"/>
    <mergeCell ref="BF12:BG16"/>
    <mergeCell ref="BH12:BI16"/>
    <mergeCell ref="BJ12:BN16"/>
    <mergeCell ref="AA13:AG13"/>
    <mergeCell ref="AH13:AN13"/>
    <mergeCell ref="AO13:AU13"/>
    <mergeCell ref="AV13:BB13"/>
    <mergeCell ref="BI4:BL4"/>
    <mergeCell ref="BE6:BF6"/>
    <mergeCell ref="BI6:BJ6"/>
    <mergeCell ref="BI8:BJ8"/>
    <mergeCell ref="BI10:BJ10"/>
  </mergeCells>
  <phoneticPr fontId="2"/>
  <conditionalFormatting sqref="O91:R91">
    <cfRule type="expression" dxfId="253" priority="32">
      <formula>INDIRECT(ADDRESS(ROW(),COLUMN()))=TRUNC(INDIRECT(ADDRESS(ROW(),COLUMN())))</formula>
    </cfRule>
  </conditionalFormatting>
  <conditionalFormatting sqref="Q82:AB86">
    <cfRule type="expression" dxfId="252" priority="34">
      <formula>INDIRECT(ADDRESS(ROW(),COLUMN()))=TRUNC(INDIRECT(ADDRESS(ROW(),COLUMN())))</formula>
    </cfRule>
  </conditionalFormatting>
  <conditionalFormatting sqref="AA80:AB80 AD80 AA89:AD89">
    <cfRule type="expression" dxfId="251" priority="68">
      <formula>OR(#REF!=$B78,#REF!=$B78)</formula>
    </cfRule>
  </conditionalFormatting>
  <conditionalFormatting sqref="AA90:AD90">
    <cfRule type="expression" dxfId="250" priority="67">
      <formula>OR(#REF!=$B77,#REF!=$B77)</formula>
    </cfRule>
  </conditionalFormatting>
  <conditionalFormatting sqref="AA18:BI18">
    <cfRule type="expression" dxfId="249" priority="64">
      <formula>INDIRECT(ADDRESS(ROW(),COLUMN()))=TRUNC(INDIRECT(ADDRESS(ROW(),COLUMN())))</formula>
    </cfRule>
  </conditionalFormatting>
  <conditionalFormatting sqref="AA20:BI20">
    <cfRule type="expression" dxfId="248" priority="29">
      <formula>INDIRECT(ADDRESS(ROW(),COLUMN()))=TRUNC(INDIRECT(ADDRESS(ROW(),COLUMN())))</formula>
    </cfRule>
  </conditionalFormatting>
  <conditionalFormatting sqref="AA22:BI22">
    <cfRule type="expression" dxfId="247" priority="28">
      <formula>INDIRECT(ADDRESS(ROW(),COLUMN()))=TRUNC(INDIRECT(ADDRESS(ROW(),COLUMN())))</formula>
    </cfRule>
  </conditionalFormatting>
  <conditionalFormatting sqref="AA24:BI24">
    <cfRule type="expression" dxfId="246" priority="27">
      <formula>INDIRECT(ADDRESS(ROW(),COLUMN()))=TRUNC(INDIRECT(ADDRESS(ROW(),COLUMN())))</formula>
    </cfRule>
  </conditionalFormatting>
  <conditionalFormatting sqref="AA26:BI26">
    <cfRule type="expression" dxfId="245" priority="26">
      <formula>INDIRECT(ADDRESS(ROW(),COLUMN()))=TRUNC(INDIRECT(ADDRESS(ROW(),COLUMN())))</formula>
    </cfRule>
  </conditionalFormatting>
  <conditionalFormatting sqref="AA28:BI28">
    <cfRule type="expression" dxfId="244" priority="25">
      <formula>INDIRECT(ADDRESS(ROW(),COLUMN()))=TRUNC(INDIRECT(ADDRESS(ROW(),COLUMN())))</formula>
    </cfRule>
  </conditionalFormatting>
  <conditionalFormatting sqref="AA30:BI30">
    <cfRule type="expression" dxfId="243" priority="24">
      <formula>INDIRECT(ADDRESS(ROW(),COLUMN()))=TRUNC(INDIRECT(ADDRESS(ROW(),COLUMN())))</formula>
    </cfRule>
  </conditionalFormatting>
  <conditionalFormatting sqref="AA32:BI32">
    <cfRule type="expression" dxfId="242" priority="23">
      <formula>INDIRECT(ADDRESS(ROW(),COLUMN()))=TRUNC(INDIRECT(ADDRESS(ROW(),COLUMN())))</formula>
    </cfRule>
  </conditionalFormatting>
  <conditionalFormatting sqref="AA34:BI34">
    <cfRule type="expression" dxfId="241" priority="22">
      <formula>INDIRECT(ADDRESS(ROW(),COLUMN()))=TRUNC(INDIRECT(ADDRESS(ROW(),COLUMN())))</formula>
    </cfRule>
  </conditionalFormatting>
  <conditionalFormatting sqref="AA36:BI36">
    <cfRule type="expression" dxfId="240" priority="21">
      <formula>INDIRECT(ADDRESS(ROW(),COLUMN()))=TRUNC(INDIRECT(ADDRESS(ROW(),COLUMN())))</formula>
    </cfRule>
  </conditionalFormatting>
  <conditionalFormatting sqref="AA38:BI38">
    <cfRule type="expression" dxfId="239" priority="20">
      <formula>INDIRECT(ADDRESS(ROW(),COLUMN()))=TRUNC(INDIRECT(ADDRESS(ROW(),COLUMN())))</formula>
    </cfRule>
  </conditionalFormatting>
  <conditionalFormatting sqref="AA40:BI40">
    <cfRule type="expression" dxfId="238" priority="19">
      <formula>INDIRECT(ADDRESS(ROW(),COLUMN()))=TRUNC(INDIRECT(ADDRESS(ROW(),COLUMN())))</formula>
    </cfRule>
  </conditionalFormatting>
  <conditionalFormatting sqref="AA42:BI42">
    <cfRule type="expression" dxfId="237" priority="18">
      <formula>INDIRECT(ADDRESS(ROW(),COLUMN()))=TRUNC(INDIRECT(ADDRESS(ROW(),COLUMN())))</formula>
    </cfRule>
  </conditionalFormatting>
  <conditionalFormatting sqref="AA44:BI44">
    <cfRule type="expression" dxfId="236" priority="17">
      <formula>INDIRECT(ADDRESS(ROW(),COLUMN()))=TRUNC(INDIRECT(ADDRESS(ROW(),COLUMN())))</formula>
    </cfRule>
  </conditionalFormatting>
  <conditionalFormatting sqref="AA46:BI46">
    <cfRule type="expression" dxfId="235" priority="16">
      <formula>INDIRECT(ADDRESS(ROW(),COLUMN()))=TRUNC(INDIRECT(ADDRESS(ROW(),COLUMN())))</formula>
    </cfRule>
  </conditionalFormatting>
  <conditionalFormatting sqref="AA48:BI48">
    <cfRule type="expression" dxfId="234" priority="15">
      <formula>INDIRECT(ADDRESS(ROW(),COLUMN()))=TRUNC(INDIRECT(ADDRESS(ROW(),COLUMN())))</formula>
    </cfRule>
  </conditionalFormatting>
  <conditionalFormatting sqref="AA50:BI50">
    <cfRule type="expression" dxfId="233" priority="14">
      <formula>INDIRECT(ADDRESS(ROW(),COLUMN()))=TRUNC(INDIRECT(ADDRESS(ROW(),COLUMN())))</formula>
    </cfRule>
  </conditionalFormatting>
  <conditionalFormatting sqref="AA52:BI52">
    <cfRule type="expression" dxfId="232" priority="13">
      <formula>INDIRECT(ADDRESS(ROW(),COLUMN()))=TRUNC(INDIRECT(ADDRESS(ROW(),COLUMN())))</formula>
    </cfRule>
  </conditionalFormatting>
  <conditionalFormatting sqref="AA54:BI54">
    <cfRule type="expression" dxfId="231" priority="12">
      <formula>INDIRECT(ADDRESS(ROW(),COLUMN()))=TRUNC(INDIRECT(ADDRESS(ROW(),COLUMN())))</formula>
    </cfRule>
  </conditionalFormatting>
  <conditionalFormatting sqref="AA56:BI56">
    <cfRule type="expression" dxfId="230" priority="11">
      <formula>INDIRECT(ADDRESS(ROW(),COLUMN()))=TRUNC(INDIRECT(ADDRESS(ROW(),COLUMN())))</formula>
    </cfRule>
  </conditionalFormatting>
  <conditionalFormatting sqref="AA58:BI58">
    <cfRule type="expression" dxfId="229" priority="10">
      <formula>INDIRECT(ADDRESS(ROW(),COLUMN()))=TRUNC(INDIRECT(ADDRESS(ROW(),COLUMN())))</formula>
    </cfRule>
  </conditionalFormatting>
  <conditionalFormatting sqref="AA60:BI60">
    <cfRule type="expression" dxfId="228" priority="9">
      <formula>INDIRECT(ADDRESS(ROW(),COLUMN()))=TRUNC(INDIRECT(ADDRESS(ROW(),COLUMN())))</formula>
    </cfRule>
  </conditionalFormatting>
  <conditionalFormatting sqref="AA62:BI62">
    <cfRule type="expression" dxfId="227" priority="8">
      <formula>INDIRECT(ADDRESS(ROW(),COLUMN()))=TRUNC(INDIRECT(ADDRESS(ROW(),COLUMN())))</formula>
    </cfRule>
  </conditionalFormatting>
  <conditionalFormatting sqref="AA64:BI64">
    <cfRule type="expression" dxfId="226" priority="7">
      <formula>INDIRECT(ADDRESS(ROW(),COLUMN()))=TRUNC(INDIRECT(ADDRESS(ROW(),COLUMN())))</formula>
    </cfRule>
  </conditionalFormatting>
  <conditionalFormatting sqref="AA66:BI66">
    <cfRule type="expression" dxfId="225" priority="6">
      <formula>INDIRECT(ADDRESS(ROW(),COLUMN()))=TRUNC(INDIRECT(ADDRESS(ROW(),COLUMN())))</formula>
    </cfRule>
  </conditionalFormatting>
  <conditionalFormatting sqref="AA68:BI68">
    <cfRule type="expression" dxfId="224" priority="5">
      <formula>INDIRECT(ADDRESS(ROW(),COLUMN()))=TRUNC(INDIRECT(ADDRESS(ROW(),COLUMN())))</formula>
    </cfRule>
  </conditionalFormatting>
  <conditionalFormatting sqref="AA70:BI70">
    <cfRule type="expression" dxfId="223" priority="4">
      <formula>INDIRECT(ADDRESS(ROW(),COLUMN()))=TRUNC(INDIRECT(ADDRESS(ROW(),COLUMN())))</formula>
    </cfRule>
  </conditionalFormatting>
  <conditionalFormatting sqref="AA72:BI72">
    <cfRule type="expression" dxfId="222" priority="3">
      <formula>INDIRECT(ADDRESS(ROW(),COLUMN()))=TRUNC(INDIRECT(ADDRESS(ROW(),COLUMN())))</formula>
    </cfRule>
  </conditionalFormatting>
  <conditionalFormatting sqref="AA74:BI74">
    <cfRule type="expression" dxfId="221" priority="2">
      <formula>INDIRECT(ADDRESS(ROW(),COLUMN()))=TRUNC(INDIRECT(ADDRESS(ROW(),COLUMN())))</formula>
    </cfRule>
  </conditionalFormatting>
  <conditionalFormatting sqref="AA76:BI76">
    <cfRule type="expression" dxfId="220" priority="1">
      <formula>INDIRECT(ADDRESS(ROW(),COLUMN()))=TRUNC(INDIRECT(ADDRESS(ROW(),COLUMN())))</formula>
    </cfRule>
  </conditionalFormatting>
  <conditionalFormatting sqref="AE91:AH91">
    <cfRule type="expression" dxfId="219" priority="31">
      <formula>INDIRECT(ADDRESS(ROW(),COLUMN()))=TRUNC(INDIRECT(ADDRESS(ROW(),COLUMN())))</formula>
    </cfRule>
  </conditionalFormatting>
  <conditionalFormatting sqref="AG82:AR86">
    <cfRule type="expression" dxfId="218" priority="30">
      <formula>INDIRECT(ADDRESS(ROW(),COLUMN()))=TRUNC(INDIRECT(ADDRESS(ROW(),COLUMN())))</formula>
    </cfRule>
  </conditionalFormatting>
  <conditionalFormatting sqref="AQ80:BE80 AQ89:BE89">
    <cfRule type="expression" dxfId="217" priority="66">
      <formula>OR(#REF!=$B78,#REF!=$B78)</formula>
    </cfRule>
  </conditionalFormatting>
  <conditionalFormatting sqref="AQ90:BE90">
    <cfRule type="expression" dxfId="216" priority="65">
      <formula>OR(#REF!=$B77,#REF!=$B77)</formula>
    </cfRule>
  </conditionalFormatting>
  <dataValidations count="11">
    <dataValidation allowBlank="1" showInputMessage="1" showErrorMessage="1" error="入力可能範囲　32～40" sqref="BI10" xr:uid="{B6D4BF3A-8B01-4EF1-BADE-CF1D4ED135B6}"/>
    <dataValidation type="list" allowBlank="1" showInputMessage="1" sqref="M17:N76" xr:uid="{1CA98EDD-77CD-4C62-B3E9-8A9552951D4F}">
      <formula1>"A, B, C, D"</formula1>
    </dataValidation>
    <dataValidation type="list" errorStyle="warning" allowBlank="1" showInputMessage="1" error="リストにない場合のみ、入力してください。" sqref="O17:R76" xr:uid="{A6899FB2-1C07-4695-81D4-489C62BCC460}">
      <formula1>INDIRECT(G17)</formula1>
    </dataValidation>
    <dataValidation type="list" allowBlank="1" showInputMessage="1" sqref="G17:H76" xr:uid="{28F22D58-21FC-41E4-94AD-3EE299793A13}">
      <formula1>職種</formula1>
    </dataValidation>
    <dataValidation type="list" allowBlank="1" showInputMessage="1" sqref="C17:C90" xr:uid="{CCB966F2-A75F-4CE1-A31D-CC37BB28CE05}">
      <formula1>"◎,○"</formula1>
    </dataValidation>
    <dataValidation type="list" allowBlank="1" showInputMessage="1" showErrorMessage="1" sqref="V88:W88" xr:uid="{5A80C769-FBE1-45E0-97B8-06C424959178}">
      <formula1>"週,暦月"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xr:uid="{256666DA-BA49-4F94-A76A-40B7AA72E184}">
      <formula1>【記載例】シフト記号表</formula1>
    </dataValidation>
    <dataValidation type="list" allowBlank="1" showInputMessage="1" showErrorMessage="1" sqref="BI3:BL3" xr:uid="{DD8C1BF8-509A-4C30-B467-0A5DF174617B}">
      <formula1>"４週,暦月"</formula1>
    </dataValidation>
    <dataValidation type="list" allowBlank="1" showInputMessage="1" showErrorMessage="1" sqref="AJ3:AJ4" xr:uid="{933FC014-2148-44C5-89EB-0C37F80D1FAC}">
      <formula1>#REF!</formula1>
    </dataValidation>
    <dataValidation type="decimal" allowBlank="1" showInputMessage="1" showErrorMessage="1" error="入力可能範囲　32～40" sqref="BE6:BF6" xr:uid="{954C153F-A99D-4277-AF5D-A632A60D6F11}">
      <formula1>32</formula1>
      <formula2>40</formula2>
    </dataValidation>
    <dataValidation type="list" allowBlank="1" showInputMessage="1" showErrorMessage="1" sqref="BI4:BL4" xr:uid="{271622AD-F5C1-4FC8-8E6C-098669B078BD}">
      <formula1>"予定,実績,予定・実績"</formula1>
    </dataValidation>
  </dataValidations>
  <hyperlinks>
    <hyperlink ref="BQ3" location="添付書類一覧!A1" display="添付書類一覧に戻る" xr:uid="{7A8FD329-0A3E-420F-86D1-C72C2B767472}"/>
  </hyperlinks>
  <printOptions horizontalCentered="1"/>
  <pageMargins left="0.15748031496062992" right="0.15748031496062992" top="0.59055118110236227" bottom="0.47244094488188981" header="0.15748031496062992" footer="0.15748031496062992"/>
  <pageSetup paperSize="9" scale="42"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947B3EA2-3397-4017-B869-3072F31C71B9}">
          <x14:formula1>
            <xm:f>'プルダウン・リスト（従来型・ユニット型共通）'!$C$4:$C$17</xm:f>
          </x14:formula1>
          <xm:sqref>AX1:BM1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B3B4-CE71-4E3A-98DF-45DE428A2641}">
  <sheetPr>
    <tabColor theme="9" tint="0.79998168889431442"/>
    <pageSetUpPr fitToPage="1"/>
  </sheetPr>
  <dimension ref="B1:Q52"/>
  <sheetViews>
    <sheetView showGridLines="0" zoomScale="75" zoomScaleNormal="75" workbookViewId="0">
      <selection activeCell="P3" sqref="P3:Q4"/>
    </sheetView>
  </sheetViews>
  <sheetFormatPr defaultRowHeight="18.75" x14ac:dyDescent="0.15"/>
  <cols>
    <col min="1" max="1" width="1.625" style="214" customWidth="1"/>
    <col min="2" max="2" width="5.625" style="213" customWidth="1"/>
    <col min="3" max="3" width="10.625" style="213" customWidth="1"/>
    <col min="4" max="4" width="10.625" style="213" hidden="1" customWidth="1"/>
    <col min="5" max="5" width="3.375" style="213" bestFit="1" customWidth="1"/>
    <col min="6" max="6" width="15.625" style="214" customWidth="1"/>
    <col min="7" max="7" width="3.375" style="214" bestFit="1" customWidth="1"/>
    <col min="8" max="8" width="15.625" style="214" customWidth="1"/>
    <col min="9" max="9" width="3.375" style="214" bestFit="1" customWidth="1"/>
    <col min="10" max="10" width="15.625" style="213" customWidth="1"/>
    <col min="11" max="11" width="3.375" style="214" bestFit="1" customWidth="1"/>
    <col min="12" max="12" width="15.625" style="214" customWidth="1"/>
    <col min="13" max="13" width="3.375" style="214" customWidth="1"/>
    <col min="14" max="14" width="50.625" style="214" customWidth="1"/>
    <col min="15" max="15" width="9" style="214"/>
    <col min="16" max="16" width="21.875" style="214" customWidth="1"/>
    <col min="17" max="16384" width="9" style="214"/>
  </cols>
  <sheetData>
    <row r="1" spans="2:17" x14ac:dyDescent="0.15">
      <c r="B1" s="212" t="s">
        <v>292</v>
      </c>
    </row>
    <row r="2" spans="2:17" ht="19.5" thickBot="1" x14ac:dyDescent="0.2">
      <c r="B2" s="215" t="s">
        <v>293</v>
      </c>
      <c r="F2" s="216"/>
      <c r="J2" s="217"/>
      <c r="P2" s="1"/>
      <c r="Q2" s="434"/>
    </row>
    <row r="3" spans="2:17" ht="19.5" thickTop="1" x14ac:dyDescent="0.15">
      <c r="B3" s="216" t="s">
        <v>294</v>
      </c>
      <c r="F3" s="217" t="s">
        <v>295</v>
      </c>
      <c r="J3" s="217"/>
      <c r="P3" s="917" t="s">
        <v>755</v>
      </c>
      <c r="Q3" s="918"/>
    </row>
    <row r="4" spans="2:17" ht="19.5" thickBot="1" x14ac:dyDescent="0.2">
      <c r="B4" s="215"/>
      <c r="F4" s="1133" t="s">
        <v>296</v>
      </c>
      <c r="G4" s="1133"/>
      <c r="H4" s="1133"/>
      <c r="I4" s="1133"/>
      <c r="J4" s="1133"/>
      <c r="K4" s="1133"/>
      <c r="L4" s="1133"/>
      <c r="N4" s="1133" t="s">
        <v>297</v>
      </c>
      <c r="P4" s="919"/>
      <c r="Q4" s="920"/>
    </row>
    <row r="5" spans="2:17" ht="19.5" thickTop="1" x14ac:dyDescent="0.15">
      <c r="B5" s="213" t="s">
        <v>173</v>
      </c>
      <c r="C5" s="213" t="s">
        <v>274</v>
      </c>
      <c r="F5" s="213" t="s">
        <v>298</v>
      </c>
      <c r="G5" s="213"/>
      <c r="H5" s="213" t="s">
        <v>299</v>
      </c>
      <c r="J5" s="213" t="s">
        <v>300</v>
      </c>
      <c r="L5" s="213" t="s">
        <v>296</v>
      </c>
      <c r="N5" s="1133"/>
      <c r="P5" s="485"/>
      <c r="Q5" s="434"/>
    </row>
    <row r="6" spans="2:17" x14ac:dyDescent="0.15">
      <c r="B6" s="218">
        <v>1</v>
      </c>
      <c r="C6" s="219" t="s">
        <v>214</v>
      </c>
      <c r="D6" s="220" t="str">
        <f>C6</f>
        <v>a</v>
      </c>
      <c r="E6" s="218" t="s">
        <v>301</v>
      </c>
      <c r="F6" s="221">
        <v>0.29166666666666669</v>
      </c>
      <c r="G6" s="218" t="s">
        <v>302</v>
      </c>
      <c r="H6" s="221">
        <v>0.66666666666666663</v>
      </c>
      <c r="I6" s="222" t="s">
        <v>303</v>
      </c>
      <c r="J6" s="221">
        <v>4.1666666666666664E-2</v>
      </c>
      <c r="K6" s="223" t="s">
        <v>153</v>
      </c>
      <c r="L6" s="224">
        <f>IF(OR(F6="",H6=""),"",(H6+IF(F6&gt;H6,1,0)-F6-J6)*24)</f>
        <v>7.9999999999999982</v>
      </c>
      <c r="N6" s="225"/>
    </row>
    <row r="7" spans="2:17" x14ac:dyDescent="0.15">
      <c r="B7" s="218">
        <v>2</v>
      </c>
      <c r="C7" s="219" t="s">
        <v>193</v>
      </c>
      <c r="D7" s="220" t="str">
        <f t="shared" ref="D7:D38" si="0">C7</f>
        <v>b</v>
      </c>
      <c r="E7" s="218" t="s">
        <v>301</v>
      </c>
      <c r="F7" s="221">
        <v>0.375</v>
      </c>
      <c r="G7" s="218" t="s">
        <v>302</v>
      </c>
      <c r="H7" s="221">
        <v>0.75</v>
      </c>
      <c r="I7" s="222" t="s">
        <v>303</v>
      </c>
      <c r="J7" s="221">
        <v>4.1666666666666664E-2</v>
      </c>
      <c r="K7" s="223" t="s">
        <v>153</v>
      </c>
      <c r="L7" s="224">
        <f>IF(OR(F7="",H7=""),"",(H7+IF(F7&gt;H7,1,0)-F7-J7)*24)</f>
        <v>8</v>
      </c>
      <c r="N7" s="225"/>
    </row>
    <row r="8" spans="2:17" x14ac:dyDescent="0.15">
      <c r="B8" s="218">
        <v>3</v>
      </c>
      <c r="C8" s="219" t="s">
        <v>304</v>
      </c>
      <c r="D8" s="220" t="str">
        <f t="shared" si="0"/>
        <v>c</v>
      </c>
      <c r="E8" s="218" t="s">
        <v>301</v>
      </c>
      <c r="F8" s="221">
        <v>0.41666666666666669</v>
      </c>
      <c r="G8" s="218" t="s">
        <v>302</v>
      </c>
      <c r="H8" s="221">
        <v>0.79166666666666663</v>
      </c>
      <c r="I8" s="222" t="s">
        <v>303</v>
      </c>
      <c r="J8" s="221">
        <v>4.1666666666666664E-2</v>
      </c>
      <c r="K8" s="223" t="s">
        <v>153</v>
      </c>
      <c r="L8" s="224">
        <f>IF(OR(F8="",H8=""),"",(H8+IF(F8&gt;H8,1,0)-F8-J8)*24)</f>
        <v>7.9999999999999982</v>
      </c>
      <c r="N8" s="225"/>
    </row>
    <row r="9" spans="2:17" x14ac:dyDescent="0.15">
      <c r="B9" s="218">
        <v>4</v>
      </c>
      <c r="C9" s="219" t="s">
        <v>215</v>
      </c>
      <c r="D9" s="220" t="str">
        <f t="shared" si="0"/>
        <v>d</v>
      </c>
      <c r="E9" s="218" t="s">
        <v>301</v>
      </c>
      <c r="F9" s="221">
        <v>0.5</v>
      </c>
      <c r="G9" s="218" t="s">
        <v>302</v>
      </c>
      <c r="H9" s="221">
        <v>0.875</v>
      </c>
      <c r="I9" s="222" t="s">
        <v>303</v>
      </c>
      <c r="J9" s="221">
        <v>4.1666666666666664E-2</v>
      </c>
      <c r="K9" s="223" t="s">
        <v>153</v>
      </c>
      <c r="L9" s="224">
        <f>IF(OR(F9="",H9=""),"",(H9+IF(F9&gt;H9,1,0)-F9-J9)*24)</f>
        <v>8</v>
      </c>
      <c r="N9" s="225"/>
    </row>
    <row r="10" spans="2:17" x14ac:dyDescent="0.15">
      <c r="B10" s="218">
        <v>5</v>
      </c>
      <c r="C10" s="219" t="s">
        <v>199</v>
      </c>
      <c r="D10" s="220" t="str">
        <f t="shared" si="0"/>
        <v>e</v>
      </c>
      <c r="E10" s="218" t="s">
        <v>301</v>
      </c>
      <c r="F10" s="221">
        <v>0.375</v>
      </c>
      <c r="G10" s="218" t="s">
        <v>302</v>
      </c>
      <c r="H10" s="221">
        <v>0.54166666666666663</v>
      </c>
      <c r="I10" s="222" t="s">
        <v>303</v>
      </c>
      <c r="J10" s="221">
        <v>0</v>
      </c>
      <c r="K10" s="223" t="s">
        <v>153</v>
      </c>
      <c r="L10" s="224">
        <f t="shared" ref="L10:L22" si="1">IF(OR(F10="",H10=""),"",(H10+IF(F10&gt;H10,1,0)-F10-J10)*24)</f>
        <v>3.9999999999999991</v>
      </c>
      <c r="N10" s="225"/>
    </row>
    <row r="11" spans="2:17" x14ac:dyDescent="0.15">
      <c r="B11" s="218">
        <v>6</v>
      </c>
      <c r="C11" s="219" t="s">
        <v>206</v>
      </c>
      <c r="D11" s="220" t="str">
        <f t="shared" si="0"/>
        <v>f</v>
      </c>
      <c r="E11" s="218" t="s">
        <v>301</v>
      </c>
      <c r="F11" s="221">
        <v>0.54166666666666663</v>
      </c>
      <c r="G11" s="218" t="s">
        <v>302</v>
      </c>
      <c r="H11" s="221">
        <v>0.75</v>
      </c>
      <c r="I11" s="222" t="s">
        <v>303</v>
      </c>
      <c r="J11" s="221">
        <v>4.1666666666666664E-2</v>
      </c>
      <c r="K11" s="223" t="s">
        <v>153</v>
      </c>
      <c r="L11" s="224">
        <f>IF(OR(F11="",H11=""),"",(H11+IF(F11&gt;H11,1,0)-F11-J11)*24)</f>
        <v>4.0000000000000009</v>
      </c>
      <c r="N11" s="225"/>
    </row>
    <row r="12" spans="2:17" x14ac:dyDescent="0.15">
      <c r="B12" s="218">
        <v>7</v>
      </c>
      <c r="C12" s="219" t="s">
        <v>305</v>
      </c>
      <c r="D12" s="220" t="str">
        <f t="shared" si="0"/>
        <v>g</v>
      </c>
      <c r="E12" s="218" t="s">
        <v>301</v>
      </c>
      <c r="F12" s="221">
        <v>0.58333333333333337</v>
      </c>
      <c r="G12" s="218" t="s">
        <v>302</v>
      </c>
      <c r="H12" s="221">
        <v>0.83333333333333337</v>
      </c>
      <c r="I12" s="222" t="s">
        <v>303</v>
      </c>
      <c r="J12" s="221">
        <v>0</v>
      </c>
      <c r="K12" s="223" t="s">
        <v>153</v>
      </c>
      <c r="L12" s="224">
        <f t="shared" si="1"/>
        <v>6</v>
      </c>
      <c r="N12" s="225"/>
    </row>
    <row r="13" spans="2:17" x14ac:dyDescent="0.15">
      <c r="B13" s="218">
        <v>8</v>
      </c>
      <c r="C13" s="219" t="s">
        <v>226</v>
      </c>
      <c r="D13" s="220" t="str">
        <f t="shared" si="0"/>
        <v>h</v>
      </c>
      <c r="E13" s="218" t="s">
        <v>301</v>
      </c>
      <c r="F13" s="221">
        <v>0.66666666666666663</v>
      </c>
      <c r="G13" s="218" t="s">
        <v>302</v>
      </c>
      <c r="H13" s="221">
        <v>1</v>
      </c>
      <c r="I13" s="222" t="s">
        <v>303</v>
      </c>
      <c r="J13" s="221">
        <v>0</v>
      </c>
      <c r="K13" s="223" t="s">
        <v>153</v>
      </c>
      <c r="L13" s="224">
        <f t="shared" si="1"/>
        <v>8</v>
      </c>
      <c r="N13" s="225" t="s">
        <v>306</v>
      </c>
    </row>
    <row r="14" spans="2:17" x14ac:dyDescent="0.15">
      <c r="B14" s="218">
        <v>9</v>
      </c>
      <c r="C14" s="219" t="s">
        <v>227</v>
      </c>
      <c r="D14" s="220" t="str">
        <f t="shared" si="0"/>
        <v>i</v>
      </c>
      <c r="E14" s="218" t="s">
        <v>301</v>
      </c>
      <c r="F14" s="221">
        <v>0</v>
      </c>
      <c r="G14" s="218" t="s">
        <v>302</v>
      </c>
      <c r="H14" s="221">
        <v>0.375</v>
      </c>
      <c r="I14" s="222" t="s">
        <v>303</v>
      </c>
      <c r="J14" s="221">
        <v>4.1666666666666664E-2</v>
      </c>
      <c r="K14" s="223" t="s">
        <v>153</v>
      </c>
      <c r="L14" s="224">
        <f t="shared" si="1"/>
        <v>8</v>
      </c>
      <c r="N14" s="225" t="s">
        <v>307</v>
      </c>
    </row>
    <row r="15" spans="2:17" x14ac:dyDescent="0.15">
      <c r="B15" s="218">
        <v>10</v>
      </c>
      <c r="C15" s="219" t="s">
        <v>308</v>
      </c>
      <c r="D15" s="220" t="str">
        <f t="shared" si="0"/>
        <v>j</v>
      </c>
      <c r="E15" s="218" t="s">
        <v>301</v>
      </c>
      <c r="F15" s="221"/>
      <c r="G15" s="218" t="s">
        <v>302</v>
      </c>
      <c r="H15" s="221"/>
      <c r="I15" s="222" t="s">
        <v>303</v>
      </c>
      <c r="J15" s="221">
        <v>0</v>
      </c>
      <c r="K15" s="223" t="s">
        <v>153</v>
      </c>
      <c r="L15" s="224" t="str">
        <f t="shared" si="1"/>
        <v/>
      </c>
      <c r="N15" s="225"/>
    </row>
    <row r="16" spans="2:17" x14ac:dyDescent="0.15">
      <c r="B16" s="218">
        <v>11</v>
      </c>
      <c r="C16" s="219" t="s">
        <v>309</v>
      </c>
      <c r="D16" s="220" t="str">
        <f t="shared" si="0"/>
        <v>k</v>
      </c>
      <c r="E16" s="218" t="s">
        <v>301</v>
      </c>
      <c r="F16" s="221"/>
      <c r="G16" s="218" t="s">
        <v>302</v>
      </c>
      <c r="H16" s="221"/>
      <c r="I16" s="222" t="s">
        <v>303</v>
      </c>
      <c r="J16" s="221">
        <v>0</v>
      </c>
      <c r="K16" s="223" t="s">
        <v>153</v>
      </c>
      <c r="L16" s="224" t="str">
        <f t="shared" si="1"/>
        <v/>
      </c>
      <c r="N16" s="225"/>
    </row>
    <row r="17" spans="2:14" x14ac:dyDescent="0.15">
      <c r="B17" s="218">
        <v>12</v>
      </c>
      <c r="C17" s="219" t="s">
        <v>310</v>
      </c>
      <c r="D17" s="220" t="str">
        <f t="shared" si="0"/>
        <v>l</v>
      </c>
      <c r="E17" s="218" t="s">
        <v>301</v>
      </c>
      <c r="F17" s="221"/>
      <c r="G17" s="218" t="s">
        <v>302</v>
      </c>
      <c r="H17" s="221"/>
      <c r="I17" s="222" t="s">
        <v>303</v>
      </c>
      <c r="J17" s="221">
        <v>0</v>
      </c>
      <c r="K17" s="223" t="s">
        <v>153</v>
      </c>
      <c r="L17" s="224" t="str">
        <f t="shared" si="1"/>
        <v/>
      </c>
      <c r="N17" s="225"/>
    </row>
    <row r="18" spans="2:14" x14ac:dyDescent="0.15">
      <c r="B18" s="218">
        <v>13</v>
      </c>
      <c r="C18" s="219" t="s">
        <v>311</v>
      </c>
      <c r="D18" s="220" t="str">
        <f t="shared" si="0"/>
        <v>m</v>
      </c>
      <c r="E18" s="218" t="s">
        <v>301</v>
      </c>
      <c r="F18" s="221"/>
      <c r="G18" s="218" t="s">
        <v>302</v>
      </c>
      <c r="H18" s="221"/>
      <c r="I18" s="222" t="s">
        <v>303</v>
      </c>
      <c r="J18" s="221">
        <v>0</v>
      </c>
      <c r="K18" s="223" t="s">
        <v>153</v>
      </c>
      <c r="L18" s="224" t="str">
        <f t="shared" si="1"/>
        <v/>
      </c>
      <c r="N18" s="225"/>
    </row>
    <row r="19" spans="2:14" x14ac:dyDescent="0.15">
      <c r="B19" s="218">
        <v>14</v>
      </c>
      <c r="C19" s="219" t="s">
        <v>312</v>
      </c>
      <c r="D19" s="220" t="str">
        <f t="shared" si="0"/>
        <v>n</v>
      </c>
      <c r="E19" s="218" t="s">
        <v>301</v>
      </c>
      <c r="F19" s="221"/>
      <c r="G19" s="218" t="s">
        <v>302</v>
      </c>
      <c r="H19" s="221"/>
      <c r="I19" s="222" t="s">
        <v>303</v>
      </c>
      <c r="J19" s="221">
        <v>0</v>
      </c>
      <c r="K19" s="223" t="s">
        <v>153</v>
      </c>
      <c r="L19" s="224" t="str">
        <f t="shared" si="1"/>
        <v/>
      </c>
      <c r="N19" s="225"/>
    </row>
    <row r="20" spans="2:14" x14ac:dyDescent="0.15">
      <c r="B20" s="218">
        <v>15</v>
      </c>
      <c r="C20" s="219" t="s">
        <v>313</v>
      </c>
      <c r="D20" s="220" t="str">
        <f t="shared" si="0"/>
        <v>o</v>
      </c>
      <c r="E20" s="218" t="s">
        <v>301</v>
      </c>
      <c r="F20" s="221"/>
      <c r="G20" s="218" t="s">
        <v>302</v>
      </c>
      <c r="H20" s="221"/>
      <c r="I20" s="222" t="s">
        <v>303</v>
      </c>
      <c r="J20" s="221">
        <v>0</v>
      </c>
      <c r="K20" s="223" t="s">
        <v>153</v>
      </c>
      <c r="L20" s="224" t="str">
        <f t="shared" si="1"/>
        <v/>
      </c>
      <c r="N20" s="225"/>
    </row>
    <row r="21" spans="2:14" x14ac:dyDescent="0.15">
      <c r="B21" s="218">
        <v>16</v>
      </c>
      <c r="C21" s="219" t="s">
        <v>314</v>
      </c>
      <c r="D21" s="220" t="str">
        <f t="shared" si="0"/>
        <v>p</v>
      </c>
      <c r="E21" s="218" t="s">
        <v>301</v>
      </c>
      <c r="F21" s="221"/>
      <c r="G21" s="218" t="s">
        <v>302</v>
      </c>
      <c r="H21" s="221"/>
      <c r="I21" s="222" t="s">
        <v>303</v>
      </c>
      <c r="J21" s="221">
        <v>0</v>
      </c>
      <c r="K21" s="223" t="s">
        <v>153</v>
      </c>
      <c r="L21" s="224" t="str">
        <f t="shared" si="1"/>
        <v/>
      </c>
      <c r="N21" s="225"/>
    </row>
    <row r="22" spans="2:14" x14ac:dyDescent="0.15">
      <c r="B22" s="218">
        <v>17</v>
      </c>
      <c r="C22" s="219" t="s">
        <v>315</v>
      </c>
      <c r="D22" s="220" t="str">
        <f t="shared" si="0"/>
        <v>q</v>
      </c>
      <c r="E22" s="218" t="s">
        <v>301</v>
      </c>
      <c r="F22" s="221"/>
      <c r="G22" s="218" t="s">
        <v>302</v>
      </c>
      <c r="H22" s="221"/>
      <c r="I22" s="222" t="s">
        <v>303</v>
      </c>
      <c r="J22" s="221">
        <v>0</v>
      </c>
      <c r="K22" s="223" t="s">
        <v>153</v>
      </c>
      <c r="L22" s="224" t="str">
        <f t="shared" si="1"/>
        <v/>
      </c>
      <c r="N22" s="225"/>
    </row>
    <row r="23" spans="2:14" x14ac:dyDescent="0.15">
      <c r="B23" s="218">
        <v>18</v>
      </c>
      <c r="C23" s="219" t="s">
        <v>316</v>
      </c>
      <c r="D23" s="220" t="str">
        <f t="shared" si="0"/>
        <v>r</v>
      </c>
      <c r="E23" s="218" t="s">
        <v>301</v>
      </c>
      <c r="F23" s="226"/>
      <c r="G23" s="218" t="s">
        <v>302</v>
      </c>
      <c r="H23" s="226"/>
      <c r="I23" s="222" t="s">
        <v>303</v>
      </c>
      <c r="J23" s="226"/>
      <c r="K23" s="223" t="s">
        <v>153</v>
      </c>
      <c r="L23" s="219">
        <v>1</v>
      </c>
      <c r="N23" s="225"/>
    </row>
    <row r="24" spans="2:14" x14ac:dyDescent="0.15">
      <c r="B24" s="218">
        <v>19</v>
      </c>
      <c r="C24" s="219" t="s">
        <v>317</v>
      </c>
      <c r="D24" s="220" t="str">
        <f t="shared" si="0"/>
        <v>s</v>
      </c>
      <c r="E24" s="218" t="s">
        <v>301</v>
      </c>
      <c r="F24" s="226"/>
      <c r="G24" s="218" t="s">
        <v>302</v>
      </c>
      <c r="H24" s="226"/>
      <c r="I24" s="222" t="s">
        <v>303</v>
      </c>
      <c r="J24" s="226"/>
      <c r="K24" s="223" t="s">
        <v>153</v>
      </c>
      <c r="L24" s="219">
        <v>2</v>
      </c>
      <c r="N24" s="225"/>
    </row>
    <row r="25" spans="2:14" x14ac:dyDescent="0.15">
      <c r="B25" s="218">
        <v>20</v>
      </c>
      <c r="C25" s="219" t="s">
        <v>318</v>
      </c>
      <c r="D25" s="220" t="str">
        <f t="shared" si="0"/>
        <v>t</v>
      </c>
      <c r="E25" s="218" t="s">
        <v>301</v>
      </c>
      <c r="F25" s="226"/>
      <c r="G25" s="218" t="s">
        <v>302</v>
      </c>
      <c r="H25" s="226"/>
      <c r="I25" s="222" t="s">
        <v>303</v>
      </c>
      <c r="J25" s="226"/>
      <c r="K25" s="223" t="s">
        <v>153</v>
      </c>
      <c r="L25" s="219">
        <v>3</v>
      </c>
      <c r="N25" s="225"/>
    </row>
    <row r="26" spans="2:14" x14ac:dyDescent="0.15">
      <c r="B26" s="218">
        <v>21</v>
      </c>
      <c r="C26" s="219" t="s">
        <v>319</v>
      </c>
      <c r="D26" s="220" t="str">
        <f t="shared" si="0"/>
        <v>u</v>
      </c>
      <c r="E26" s="218" t="s">
        <v>301</v>
      </c>
      <c r="F26" s="226"/>
      <c r="G26" s="218" t="s">
        <v>302</v>
      </c>
      <c r="H26" s="226"/>
      <c r="I26" s="222" t="s">
        <v>303</v>
      </c>
      <c r="J26" s="226"/>
      <c r="K26" s="223" t="s">
        <v>153</v>
      </c>
      <c r="L26" s="219">
        <v>4</v>
      </c>
      <c r="N26" s="225"/>
    </row>
    <row r="27" spans="2:14" x14ac:dyDescent="0.15">
      <c r="B27" s="218">
        <v>22</v>
      </c>
      <c r="C27" s="219" t="s">
        <v>320</v>
      </c>
      <c r="D27" s="220" t="str">
        <f t="shared" si="0"/>
        <v>v</v>
      </c>
      <c r="E27" s="218" t="s">
        <v>301</v>
      </c>
      <c r="F27" s="226"/>
      <c r="G27" s="218" t="s">
        <v>302</v>
      </c>
      <c r="H27" s="226"/>
      <c r="I27" s="222" t="s">
        <v>303</v>
      </c>
      <c r="J27" s="226"/>
      <c r="K27" s="223" t="s">
        <v>153</v>
      </c>
      <c r="L27" s="219">
        <v>5</v>
      </c>
      <c r="N27" s="225"/>
    </row>
    <row r="28" spans="2:14" x14ac:dyDescent="0.15">
      <c r="B28" s="218">
        <v>23</v>
      </c>
      <c r="C28" s="219" t="s">
        <v>321</v>
      </c>
      <c r="D28" s="220" t="str">
        <f t="shared" si="0"/>
        <v>w</v>
      </c>
      <c r="E28" s="218" t="s">
        <v>301</v>
      </c>
      <c r="F28" s="226"/>
      <c r="G28" s="218" t="s">
        <v>302</v>
      </c>
      <c r="H28" s="226"/>
      <c r="I28" s="222" t="s">
        <v>303</v>
      </c>
      <c r="J28" s="226"/>
      <c r="K28" s="223" t="s">
        <v>153</v>
      </c>
      <c r="L28" s="219">
        <v>6</v>
      </c>
      <c r="N28" s="225"/>
    </row>
    <row r="29" spans="2:14" x14ac:dyDescent="0.15">
      <c r="B29" s="218">
        <v>24</v>
      </c>
      <c r="C29" s="219" t="s">
        <v>322</v>
      </c>
      <c r="D29" s="220" t="str">
        <f t="shared" si="0"/>
        <v>x</v>
      </c>
      <c r="E29" s="218" t="s">
        <v>301</v>
      </c>
      <c r="F29" s="226"/>
      <c r="G29" s="218" t="s">
        <v>302</v>
      </c>
      <c r="H29" s="226"/>
      <c r="I29" s="222" t="s">
        <v>303</v>
      </c>
      <c r="J29" s="226"/>
      <c r="K29" s="223" t="s">
        <v>153</v>
      </c>
      <c r="L29" s="219">
        <v>7</v>
      </c>
      <c r="N29" s="225"/>
    </row>
    <row r="30" spans="2:14" x14ac:dyDescent="0.15">
      <c r="B30" s="218">
        <v>25</v>
      </c>
      <c r="C30" s="219" t="s">
        <v>323</v>
      </c>
      <c r="D30" s="220" t="str">
        <f t="shared" si="0"/>
        <v>y</v>
      </c>
      <c r="E30" s="218" t="s">
        <v>301</v>
      </c>
      <c r="F30" s="226"/>
      <c r="G30" s="218" t="s">
        <v>302</v>
      </c>
      <c r="H30" s="226"/>
      <c r="I30" s="222" t="s">
        <v>303</v>
      </c>
      <c r="J30" s="226"/>
      <c r="K30" s="223" t="s">
        <v>153</v>
      </c>
      <c r="L30" s="219">
        <v>8</v>
      </c>
      <c r="N30" s="225"/>
    </row>
    <row r="31" spans="2:14" x14ac:dyDescent="0.15">
      <c r="B31" s="218">
        <v>26</v>
      </c>
      <c r="C31" s="219" t="s">
        <v>324</v>
      </c>
      <c r="D31" s="220" t="str">
        <f t="shared" si="0"/>
        <v>z</v>
      </c>
      <c r="E31" s="218" t="s">
        <v>301</v>
      </c>
      <c r="F31" s="226"/>
      <c r="G31" s="218" t="s">
        <v>302</v>
      </c>
      <c r="H31" s="226"/>
      <c r="I31" s="222" t="s">
        <v>303</v>
      </c>
      <c r="J31" s="226"/>
      <c r="K31" s="223" t="s">
        <v>153</v>
      </c>
      <c r="L31" s="219">
        <v>1</v>
      </c>
      <c r="N31" s="225"/>
    </row>
    <row r="32" spans="2:14" x14ac:dyDescent="0.15">
      <c r="B32" s="218">
        <v>27</v>
      </c>
      <c r="C32" s="219" t="s">
        <v>322</v>
      </c>
      <c r="D32" s="220" t="str">
        <f t="shared" si="0"/>
        <v>x</v>
      </c>
      <c r="E32" s="218" t="s">
        <v>301</v>
      </c>
      <c r="F32" s="226"/>
      <c r="G32" s="218" t="s">
        <v>302</v>
      </c>
      <c r="H32" s="226"/>
      <c r="I32" s="222" t="s">
        <v>303</v>
      </c>
      <c r="J32" s="226"/>
      <c r="K32" s="223" t="s">
        <v>153</v>
      </c>
      <c r="L32" s="219">
        <v>2</v>
      </c>
      <c r="N32" s="225"/>
    </row>
    <row r="33" spans="2:14" x14ac:dyDescent="0.15">
      <c r="B33" s="218">
        <v>28</v>
      </c>
      <c r="C33" s="219" t="s">
        <v>325</v>
      </c>
      <c r="D33" s="220" t="str">
        <f t="shared" si="0"/>
        <v>aa</v>
      </c>
      <c r="E33" s="218" t="s">
        <v>301</v>
      </c>
      <c r="F33" s="226"/>
      <c r="G33" s="218" t="s">
        <v>302</v>
      </c>
      <c r="H33" s="226"/>
      <c r="I33" s="222" t="s">
        <v>303</v>
      </c>
      <c r="J33" s="226"/>
      <c r="K33" s="223" t="s">
        <v>153</v>
      </c>
      <c r="L33" s="219">
        <v>3</v>
      </c>
      <c r="N33" s="225"/>
    </row>
    <row r="34" spans="2:14" x14ac:dyDescent="0.15">
      <c r="B34" s="218">
        <v>29</v>
      </c>
      <c r="C34" s="219" t="s">
        <v>326</v>
      </c>
      <c r="D34" s="220" t="str">
        <f t="shared" si="0"/>
        <v>ab</v>
      </c>
      <c r="E34" s="218" t="s">
        <v>301</v>
      </c>
      <c r="F34" s="226"/>
      <c r="G34" s="218" t="s">
        <v>302</v>
      </c>
      <c r="H34" s="226"/>
      <c r="I34" s="222" t="s">
        <v>303</v>
      </c>
      <c r="J34" s="226"/>
      <c r="K34" s="223" t="s">
        <v>153</v>
      </c>
      <c r="L34" s="219">
        <v>4</v>
      </c>
      <c r="N34" s="225"/>
    </row>
    <row r="35" spans="2:14" x14ac:dyDescent="0.15">
      <c r="B35" s="218">
        <v>30</v>
      </c>
      <c r="C35" s="219" t="s">
        <v>327</v>
      </c>
      <c r="D35" s="220" t="str">
        <f t="shared" si="0"/>
        <v>ac</v>
      </c>
      <c r="E35" s="218" t="s">
        <v>301</v>
      </c>
      <c r="F35" s="226"/>
      <c r="G35" s="218" t="s">
        <v>302</v>
      </c>
      <c r="H35" s="226"/>
      <c r="I35" s="222" t="s">
        <v>303</v>
      </c>
      <c r="J35" s="226"/>
      <c r="K35" s="223" t="s">
        <v>153</v>
      </c>
      <c r="L35" s="219">
        <v>5</v>
      </c>
      <c r="N35" s="225"/>
    </row>
    <row r="36" spans="2:14" x14ac:dyDescent="0.15">
      <c r="B36" s="218">
        <v>31</v>
      </c>
      <c r="C36" s="219" t="s">
        <v>328</v>
      </c>
      <c r="D36" s="220" t="str">
        <f t="shared" si="0"/>
        <v>ad</v>
      </c>
      <c r="E36" s="218" t="s">
        <v>301</v>
      </c>
      <c r="F36" s="226"/>
      <c r="G36" s="218" t="s">
        <v>302</v>
      </c>
      <c r="H36" s="226"/>
      <c r="I36" s="222" t="s">
        <v>303</v>
      </c>
      <c r="J36" s="226"/>
      <c r="K36" s="223" t="s">
        <v>153</v>
      </c>
      <c r="L36" s="219">
        <v>6</v>
      </c>
      <c r="N36" s="225"/>
    </row>
    <row r="37" spans="2:14" x14ac:dyDescent="0.15">
      <c r="B37" s="218">
        <v>32</v>
      </c>
      <c r="C37" s="219" t="s">
        <v>329</v>
      </c>
      <c r="D37" s="220" t="str">
        <f t="shared" si="0"/>
        <v>ae</v>
      </c>
      <c r="E37" s="218" t="s">
        <v>301</v>
      </c>
      <c r="F37" s="226"/>
      <c r="G37" s="218" t="s">
        <v>302</v>
      </c>
      <c r="H37" s="226"/>
      <c r="I37" s="222" t="s">
        <v>303</v>
      </c>
      <c r="J37" s="226"/>
      <c r="K37" s="223" t="s">
        <v>153</v>
      </c>
      <c r="L37" s="219">
        <v>7</v>
      </c>
      <c r="N37" s="225"/>
    </row>
    <row r="38" spans="2:14" x14ac:dyDescent="0.15">
      <c r="B38" s="218">
        <v>33</v>
      </c>
      <c r="C38" s="219" t="s">
        <v>330</v>
      </c>
      <c r="D38" s="220" t="str">
        <f t="shared" si="0"/>
        <v>af</v>
      </c>
      <c r="E38" s="218" t="s">
        <v>301</v>
      </c>
      <c r="F38" s="226"/>
      <c r="G38" s="218" t="s">
        <v>302</v>
      </c>
      <c r="H38" s="226"/>
      <c r="I38" s="222" t="s">
        <v>303</v>
      </c>
      <c r="J38" s="226"/>
      <c r="K38" s="223" t="s">
        <v>153</v>
      </c>
      <c r="L38" s="219">
        <v>8</v>
      </c>
      <c r="N38" s="225"/>
    </row>
    <row r="39" spans="2:14" x14ac:dyDescent="0.15">
      <c r="B39" s="218">
        <v>34</v>
      </c>
      <c r="C39" s="227" t="s">
        <v>331</v>
      </c>
      <c r="D39" s="220"/>
      <c r="E39" s="218" t="s">
        <v>301</v>
      </c>
      <c r="F39" s="221">
        <v>0.29166666666666669</v>
      </c>
      <c r="G39" s="218" t="s">
        <v>302</v>
      </c>
      <c r="H39" s="221">
        <v>0.39583333333333331</v>
      </c>
      <c r="I39" s="222" t="s">
        <v>303</v>
      </c>
      <c r="J39" s="221">
        <v>0</v>
      </c>
      <c r="K39" s="223" t="s">
        <v>153</v>
      </c>
      <c r="L39" s="224">
        <f t="shared" ref="L39:L40" si="2">IF(OR(F39="",H39=""),"",(H39+IF(F39&gt;H39,1,0)-F39-J39)*24)</f>
        <v>2.4999999999999991</v>
      </c>
      <c r="N39" s="225"/>
    </row>
    <row r="40" spans="2:14" x14ac:dyDescent="0.15">
      <c r="B40" s="218"/>
      <c r="C40" s="228" t="s">
        <v>271</v>
      </c>
      <c r="D40" s="220"/>
      <c r="E40" s="218" t="s">
        <v>301</v>
      </c>
      <c r="F40" s="221">
        <v>0.6875</v>
      </c>
      <c r="G40" s="218" t="s">
        <v>302</v>
      </c>
      <c r="H40" s="221">
        <v>0.83333333333333337</v>
      </c>
      <c r="I40" s="222" t="s">
        <v>303</v>
      </c>
      <c r="J40" s="221">
        <v>0</v>
      </c>
      <c r="K40" s="223" t="s">
        <v>153</v>
      </c>
      <c r="L40" s="224">
        <f t="shared" si="2"/>
        <v>3.5000000000000009</v>
      </c>
      <c r="N40" s="225"/>
    </row>
    <row r="41" spans="2:14" x14ac:dyDescent="0.15">
      <c r="B41" s="218"/>
      <c r="C41" s="229" t="s">
        <v>271</v>
      </c>
      <c r="D41" s="220" t="str">
        <f>C39</f>
        <v>ag</v>
      </c>
      <c r="E41" s="218" t="s">
        <v>301</v>
      </c>
      <c r="F41" s="221" t="s">
        <v>271</v>
      </c>
      <c r="G41" s="218" t="s">
        <v>302</v>
      </c>
      <c r="H41" s="221" t="s">
        <v>271</v>
      </c>
      <c r="I41" s="222" t="s">
        <v>303</v>
      </c>
      <c r="J41" s="221" t="s">
        <v>271</v>
      </c>
      <c r="K41" s="223" t="s">
        <v>153</v>
      </c>
      <c r="L41" s="224">
        <f>IF(OR(L39="",L40=""),"",L39+L40)</f>
        <v>6</v>
      </c>
      <c r="N41" s="225" t="s">
        <v>332</v>
      </c>
    </row>
    <row r="42" spans="2:14" x14ac:dyDescent="0.15">
      <c r="B42" s="218"/>
      <c r="C42" s="227" t="s">
        <v>333</v>
      </c>
      <c r="D42" s="220"/>
      <c r="E42" s="218" t="s">
        <v>301</v>
      </c>
      <c r="F42" s="221"/>
      <c r="G42" s="218" t="s">
        <v>302</v>
      </c>
      <c r="H42" s="221"/>
      <c r="I42" s="222" t="s">
        <v>303</v>
      </c>
      <c r="J42" s="221">
        <v>0</v>
      </c>
      <c r="K42" s="223" t="s">
        <v>153</v>
      </c>
      <c r="L42" s="224" t="str">
        <f t="shared" ref="L42:L43" si="3">IF(OR(F42="",H42=""),"",(H42+IF(F42&gt;H42,1,0)-F42-J42)*24)</f>
        <v/>
      </c>
      <c r="N42" s="225"/>
    </row>
    <row r="43" spans="2:14" x14ac:dyDescent="0.15">
      <c r="B43" s="218">
        <v>35</v>
      </c>
      <c r="C43" s="228" t="s">
        <v>271</v>
      </c>
      <c r="D43" s="220"/>
      <c r="E43" s="218" t="s">
        <v>301</v>
      </c>
      <c r="F43" s="221"/>
      <c r="G43" s="218" t="s">
        <v>302</v>
      </c>
      <c r="H43" s="221"/>
      <c r="I43" s="222" t="s">
        <v>303</v>
      </c>
      <c r="J43" s="221">
        <v>0</v>
      </c>
      <c r="K43" s="223" t="s">
        <v>153</v>
      </c>
      <c r="L43" s="224" t="str">
        <f t="shared" si="3"/>
        <v/>
      </c>
      <c r="N43" s="225"/>
    </row>
    <row r="44" spans="2:14" x14ac:dyDescent="0.15">
      <c r="B44" s="218"/>
      <c r="C44" s="229" t="s">
        <v>271</v>
      </c>
      <c r="D44" s="220" t="str">
        <f>C42</f>
        <v>ah</v>
      </c>
      <c r="E44" s="218" t="s">
        <v>301</v>
      </c>
      <c r="F44" s="221" t="s">
        <v>271</v>
      </c>
      <c r="G44" s="218" t="s">
        <v>302</v>
      </c>
      <c r="H44" s="221" t="s">
        <v>271</v>
      </c>
      <c r="I44" s="222" t="s">
        <v>303</v>
      </c>
      <c r="J44" s="221" t="s">
        <v>271</v>
      </c>
      <c r="K44" s="223" t="s">
        <v>153</v>
      </c>
      <c r="L44" s="224" t="str">
        <f>IF(OR(L42="",L43=""),"",L42+L43)</f>
        <v/>
      </c>
      <c r="N44" s="225" t="s">
        <v>334</v>
      </c>
    </row>
    <row r="45" spans="2:14" x14ac:dyDescent="0.15">
      <c r="B45" s="218"/>
      <c r="C45" s="227" t="s">
        <v>335</v>
      </c>
      <c r="D45" s="220"/>
      <c r="E45" s="218" t="s">
        <v>301</v>
      </c>
      <c r="F45" s="221"/>
      <c r="G45" s="218" t="s">
        <v>302</v>
      </c>
      <c r="H45" s="221"/>
      <c r="I45" s="222" t="s">
        <v>303</v>
      </c>
      <c r="J45" s="221">
        <v>0</v>
      </c>
      <c r="K45" s="223" t="s">
        <v>153</v>
      </c>
      <c r="L45" s="224" t="str">
        <f t="shared" ref="L45:L46" si="4">IF(OR(F45="",H45=""),"",(H45+IF(F45&gt;H45,1,0)-F45-J45)*24)</f>
        <v/>
      </c>
      <c r="N45" s="225"/>
    </row>
    <row r="46" spans="2:14" x14ac:dyDescent="0.15">
      <c r="B46" s="218">
        <v>36</v>
      </c>
      <c r="C46" s="228" t="s">
        <v>271</v>
      </c>
      <c r="D46" s="220"/>
      <c r="E46" s="218" t="s">
        <v>301</v>
      </c>
      <c r="F46" s="221"/>
      <c r="G46" s="218" t="s">
        <v>302</v>
      </c>
      <c r="H46" s="221"/>
      <c r="I46" s="222" t="s">
        <v>303</v>
      </c>
      <c r="J46" s="221">
        <v>0</v>
      </c>
      <c r="K46" s="223" t="s">
        <v>153</v>
      </c>
      <c r="L46" s="224" t="str">
        <f t="shared" si="4"/>
        <v/>
      </c>
      <c r="N46" s="225"/>
    </row>
    <row r="47" spans="2:14" x14ac:dyDescent="0.15">
      <c r="B47" s="218"/>
      <c r="C47" s="229" t="s">
        <v>271</v>
      </c>
      <c r="D47" s="220" t="str">
        <f>C45</f>
        <v>ai</v>
      </c>
      <c r="E47" s="218" t="s">
        <v>301</v>
      </c>
      <c r="F47" s="221" t="s">
        <v>271</v>
      </c>
      <c r="G47" s="218" t="s">
        <v>302</v>
      </c>
      <c r="H47" s="221" t="s">
        <v>271</v>
      </c>
      <c r="I47" s="222" t="s">
        <v>303</v>
      </c>
      <c r="J47" s="221" t="s">
        <v>271</v>
      </c>
      <c r="K47" s="223" t="s">
        <v>153</v>
      </c>
      <c r="L47" s="224" t="str">
        <f>IF(OR(L45="",L46=""),"",L45+L46)</f>
        <v/>
      </c>
      <c r="N47" s="225" t="s">
        <v>334</v>
      </c>
    </row>
    <row r="49" spans="3:4" x14ac:dyDescent="0.15">
      <c r="C49" s="215" t="s">
        <v>336</v>
      </c>
      <c r="D49" s="215"/>
    </row>
    <row r="50" spans="3:4" x14ac:dyDescent="0.15">
      <c r="C50" s="215" t="s">
        <v>337</v>
      </c>
      <c r="D50" s="215"/>
    </row>
    <row r="51" spans="3:4" x14ac:dyDescent="0.15">
      <c r="C51" s="215" t="s">
        <v>338</v>
      </c>
      <c r="D51" s="215"/>
    </row>
    <row r="52" spans="3:4" x14ac:dyDescent="0.15">
      <c r="C52" s="215" t="s">
        <v>339</v>
      </c>
      <c r="D52" s="215"/>
    </row>
  </sheetData>
  <sheetProtection sheet="1" insertRows="0" deleteRows="0"/>
  <mergeCells count="3">
    <mergeCell ref="F4:L4"/>
    <mergeCell ref="N4:N5"/>
    <mergeCell ref="P3:Q4"/>
  </mergeCells>
  <phoneticPr fontId="2"/>
  <hyperlinks>
    <hyperlink ref="P3" location="添付書類一覧!A1" display="添付書類一覧に戻る" xr:uid="{96F6DBD0-9FF2-43F3-BEE7-B6255BFCA780}"/>
  </hyperlinks>
  <printOptions horizontalCentered="1"/>
  <pageMargins left="0.70866141732283472" right="0.70866141732283472" top="0.55118110236220474" bottom="0.35433070866141736" header="0.31496062992125984" footer="0.31496062992125984"/>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D4881-6205-410F-BC00-BE20EC12FB30}">
  <sheetPr>
    <tabColor theme="9" tint="0.79998168889431442"/>
    <pageSetUpPr fitToPage="1"/>
  </sheetPr>
  <dimension ref="B1:BO290"/>
  <sheetViews>
    <sheetView showGridLines="0" view="pageBreakPreview" zoomScale="55" zoomScaleNormal="55" zoomScaleSheetLayoutView="55" workbookViewId="0">
      <selection activeCell="AC3" sqref="AC3"/>
    </sheetView>
  </sheetViews>
  <sheetFormatPr defaultColWidth="4.5" defaultRowHeight="14.25" x14ac:dyDescent="0.15"/>
  <cols>
    <col min="1" max="1" width="0.875" style="122" customWidth="1"/>
    <col min="2" max="2" width="5.75" style="122" customWidth="1"/>
    <col min="3" max="4" width="8.125" style="122" customWidth="1"/>
    <col min="5" max="8" width="3.25" style="122" hidden="1" customWidth="1"/>
    <col min="9" max="10" width="3.25" style="122" customWidth="1"/>
    <col min="11" max="62" width="5.75" style="122" customWidth="1"/>
    <col min="63" max="63" width="1.125" style="122" customWidth="1"/>
    <col min="64" max="64" width="4.5" style="122"/>
    <col min="65" max="65" width="24.625" style="122" customWidth="1"/>
    <col min="66" max="16384" width="4.5" style="122"/>
  </cols>
  <sheetData>
    <row r="1" spans="2:67" s="103" customFormat="1" ht="20.25" customHeight="1" x14ac:dyDescent="0.15">
      <c r="C1" s="104" t="s">
        <v>149</v>
      </c>
      <c r="D1" s="104"/>
      <c r="E1" s="104"/>
      <c r="F1" s="104"/>
      <c r="G1" s="104"/>
      <c r="H1" s="104"/>
      <c r="I1" s="104"/>
      <c r="J1" s="104"/>
      <c r="M1" s="105" t="s">
        <v>150</v>
      </c>
      <c r="P1" s="104"/>
      <c r="Q1" s="104"/>
      <c r="R1" s="104"/>
      <c r="S1" s="104"/>
      <c r="T1" s="104"/>
      <c r="U1" s="104"/>
      <c r="V1" s="104"/>
      <c r="W1" s="104"/>
      <c r="AS1" s="106" t="s">
        <v>151</v>
      </c>
      <c r="AT1" s="960" t="s">
        <v>340</v>
      </c>
      <c r="AU1" s="961"/>
      <c r="AV1" s="961"/>
      <c r="AW1" s="961"/>
      <c r="AX1" s="961"/>
      <c r="AY1" s="961"/>
      <c r="AZ1" s="961"/>
      <c r="BA1" s="961"/>
      <c r="BB1" s="961"/>
      <c r="BC1" s="961"/>
      <c r="BD1" s="961"/>
      <c r="BE1" s="961"/>
      <c r="BF1" s="961"/>
      <c r="BG1" s="961"/>
      <c r="BH1" s="961"/>
      <c r="BI1" s="961"/>
      <c r="BJ1" s="106" t="s">
        <v>153</v>
      </c>
    </row>
    <row r="2" spans="2:67" s="107" customFormat="1" ht="20.25" customHeight="1" thickBot="1" x14ac:dyDescent="0.2">
      <c r="J2" s="105"/>
      <c r="M2" s="105"/>
      <c r="N2" s="105"/>
      <c r="P2" s="106"/>
      <c r="Q2" s="106"/>
      <c r="R2" s="106"/>
      <c r="S2" s="106"/>
      <c r="T2" s="106"/>
      <c r="U2" s="106"/>
      <c r="V2" s="106"/>
      <c r="W2" s="106"/>
      <c r="AB2" s="106" t="s">
        <v>154</v>
      </c>
      <c r="AC2" s="962">
        <v>6</v>
      </c>
      <c r="AD2" s="962"/>
      <c r="AE2" s="106" t="s">
        <v>155</v>
      </c>
      <c r="AF2" s="963">
        <f>IF(AC2=0,"",YEAR(DATE(2018+AC2,1,1)))</f>
        <v>2024</v>
      </c>
      <c r="AG2" s="963"/>
      <c r="AH2" s="107" t="s">
        <v>156</v>
      </c>
      <c r="AI2" s="107" t="s">
        <v>157</v>
      </c>
      <c r="AJ2" s="962">
        <v>4</v>
      </c>
      <c r="AK2" s="962"/>
      <c r="AL2" s="107" t="s">
        <v>158</v>
      </c>
      <c r="AS2" s="106" t="s">
        <v>159</v>
      </c>
      <c r="AT2" s="962" t="s">
        <v>160</v>
      </c>
      <c r="AU2" s="962"/>
      <c r="AV2" s="962"/>
      <c r="AW2" s="962"/>
      <c r="AX2" s="962"/>
      <c r="AY2" s="962"/>
      <c r="AZ2" s="962"/>
      <c r="BA2" s="962"/>
      <c r="BB2" s="962"/>
      <c r="BC2" s="962"/>
      <c r="BD2" s="962"/>
      <c r="BE2" s="962"/>
      <c r="BF2" s="962"/>
      <c r="BG2" s="962"/>
      <c r="BH2" s="962"/>
      <c r="BI2" s="962"/>
      <c r="BJ2" s="106" t="s">
        <v>153</v>
      </c>
      <c r="BK2" s="106"/>
      <c r="BL2" s="1"/>
      <c r="BM2" s="434"/>
    </row>
    <row r="3" spans="2:67" s="107" customFormat="1" ht="20.25" customHeight="1" thickTop="1" x14ac:dyDescent="0.15">
      <c r="J3" s="105"/>
      <c r="M3" s="105"/>
      <c r="O3" s="106"/>
      <c r="P3" s="106"/>
      <c r="Q3" s="106"/>
      <c r="R3" s="106"/>
      <c r="S3" s="106"/>
      <c r="T3" s="106"/>
      <c r="U3" s="106"/>
      <c r="AC3" s="108"/>
      <c r="AD3" s="108"/>
      <c r="AE3" s="108"/>
      <c r="AF3" s="109"/>
      <c r="AG3" s="108"/>
      <c r="BD3" s="110" t="s">
        <v>161</v>
      </c>
      <c r="BE3" s="964" t="s">
        <v>162</v>
      </c>
      <c r="BF3" s="965"/>
      <c r="BG3" s="965"/>
      <c r="BH3" s="966"/>
      <c r="BI3" s="106"/>
      <c r="BL3" s="917" t="s">
        <v>755</v>
      </c>
      <c r="BM3" s="918"/>
    </row>
    <row r="4" spans="2:67" s="107" customFormat="1" ht="20.25" customHeight="1" thickBot="1" x14ac:dyDescent="0.2">
      <c r="J4" s="105"/>
      <c r="M4" s="105"/>
      <c r="O4" s="106"/>
      <c r="P4" s="106"/>
      <c r="Q4" s="106"/>
      <c r="R4" s="106"/>
      <c r="S4" s="106"/>
      <c r="T4" s="106"/>
      <c r="U4" s="106"/>
      <c r="AC4" s="108"/>
      <c r="AD4" s="108"/>
      <c r="AE4" s="108"/>
      <c r="AF4" s="109"/>
      <c r="AG4" s="108"/>
      <c r="BD4" s="110" t="s">
        <v>163</v>
      </c>
      <c r="BE4" s="964" t="s">
        <v>164</v>
      </c>
      <c r="BF4" s="965"/>
      <c r="BG4" s="965"/>
      <c r="BH4" s="966"/>
      <c r="BI4" s="106"/>
      <c r="BL4" s="919"/>
      <c r="BM4" s="920"/>
    </row>
    <row r="5" spans="2:67" s="107" customFormat="1" ht="9" customHeight="1" thickTop="1" x14ac:dyDescent="0.15">
      <c r="J5" s="105"/>
      <c r="M5" s="105"/>
      <c r="O5" s="106"/>
      <c r="P5" s="106"/>
      <c r="Q5" s="106"/>
      <c r="R5" s="106"/>
      <c r="S5" s="106"/>
      <c r="T5" s="106"/>
      <c r="U5" s="106"/>
      <c r="AC5" s="111"/>
      <c r="AD5" s="111"/>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12"/>
      <c r="BI5" s="112"/>
      <c r="BL5" s="485"/>
      <c r="BM5" s="434"/>
    </row>
    <row r="6" spans="2:67" s="107" customFormat="1" ht="21" customHeight="1" x14ac:dyDescent="0.15">
      <c r="B6" s="104"/>
      <c r="C6" s="103"/>
      <c r="D6" s="103"/>
      <c r="E6" s="103"/>
      <c r="F6" s="103"/>
      <c r="G6" s="103"/>
      <c r="H6" s="103"/>
      <c r="I6" s="103"/>
      <c r="J6" s="103"/>
      <c r="K6" s="113"/>
      <c r="L6" s="113"/>
      <c r="M6" s="113"/>
      <c r="N6" s="114"/>
      <c r="O6" s="113"/>
      <c r="P6" s="113"/>
      <c r="Q6" s="113"/>
      <c r="AJ6" s="103"/>
      <c r="AK6" s="103"/>
      <c r="AL6" s="103"/>
      <c r="AM6" s="103"/>
      <c r="AN6" s="103"/>
      <c r="AO6" s="103" t="s">
        <v>165</v>
      </c>
      <c r="AP6" s="103"/>
      <c r="AQ6" s="103"/>
      <c r="AR6" s="103"/>
      <c r="AS6" s="103"/>
      <c r="AT6" s="103"/>
      <c r="AU6" s="103"/>
      <c r="AW6" s="115"/>
      <c r="AX6" s="115"/>
      <c r="AY6" s="116"/>
      <c r="AZ6" s="103"/>
      <c r="BA6" s="988">
        <v>40</v>
      </c>
      <c r="BB6" s="989"/>
      <c r="BC6" s="116" t="s">
        <v>166</v>
      </c>
      <c r="BD6" s="103"/>
      <c r="BE6" s="988">
        <v>160</v>
      </c>
      <c r="BF6" s="989"/>
      <c r="BG6" s="116" t="s">
        <v>167</v>
      </c>
      <c r="BH6" s="103"/>
      <c r="BI6" s="112"/>
    </row>
    <row r="7" spans="2:67" s="107" customFormat="1" ht="5.25" customHeight="1" x14ac:dyDescent="0.15">
      <c r="B7" s="104"/>
      <c r="C7" s="117"/>
      <c r="D7" s="117"/>
      <c r="E7" s="117"/>
      <c r="F7" s="117"/>
      <c r="G7" s="117"/>
      <c r="H7" s="117"/>
      <c r="I7" s="117"/>
      <c r="J7" s="113"/>
      <c r="K7" s="113"/>
      <c r="L7" s="113"/>
      <c r="M7" s="114"/>
      <c r="N7" s="113"/>
      <c r="O7" s="113"/>
      <c r="P7" s="113"/>
      <c r="Q7" s="11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12"/>
      <c r="BI7" s="112"/>
    </row>
    <row r="8" spans="2:67" s="107" customFormat="1" ht="21" customHeight="1" x14ac:dyDescent="0.15">
      <c r="B8" s="118"/>
      <c r="C8" s="114"/>
      <c r="D8" s="114"/>
      <c r="E8" s="114"/>
      <c r="F8" s="114"/>
      <c r="G8" s="114"/>
      <c r="H8" s="114"/>
      <c r="I8" s="114"/>
      <c r="J8" s="113"/>
      <c r="K8" s="113"/>
      <c r="L8" s="113"/>
      <c r="M8" s="114"/>
      <c r="N8" s="113"/>
      <c r="O8" s="113"/>
      <c r="P8" s="113"/>
      <c r="Q8" s="113"/>
      <c r="AJ8" s="119"/>
      <c r="AK8" s="119"/>
      <c r="AL8" s="119"/>
      <c r="AM8" s="103"/>
      <c r="AN8" s="112"/>
      <c r="AO8" s="120"/>
      <c r="AP8" s="120"/>
      <c r="AQ8" s="104"/>
      <c r="AR8" s="115"/>
      <c r="AS8" s="115"/>
      <c r="AT8" s="115"/>
      <c r="AU8" s="121"/>
      <c r="AV8" s="121"/>
      <c r="AW8" s="103"/>
      <c r="AX8" s="115"/>
      <c r="AY8" s="115"/>
      <c r="AZ8" s="114"/>
      <c r="BA8" s="103"/>
      <c r="BB8" s="103" t="s">
        <v>168</v>
      </c>
      <c r="BC8" s="103"/>
      <c r="BD8" s="103"/>
      <c r="BE8" s="990">
        <f>DAY(EOMONTH(DATE(AF2,AJ2,1),0))</f>
        <v>30</v>
      </c>
      <c r="BF8" s="991"/>
      <c r="BG8" s="103" t="s">
        <v>169</v>
      </c>
      <c r="BH8" s="103"/>
      <c r="BI8" s="103"/>
      <c r="BM8" s="106"/>
      <c r="BN8" s="106"/>
      <c r="BO8" s="106"/>
    </row>
    <row r="9" spans="2:67" s="107" customFormat="1" ht="5.25" customHeight="1" x14ac:dyDescent="0.15">
      <c r="B9" s="118"/>
      <c r="C9" s="114"/>
      <c r="D9" s="114"/>
      <c r="E9" s="114"/>
      <c r="F9" s="114"/>
      <c r="G9" s="114"/>
      <c r="H9" s="114"/>
      <c r="I9" s="114"/>
      <c r="J9" s="113"/>
      <c r="K9" s="113"/>
      <c r="L9" s="113"/>
      <c r="M9" s="114"/>
      <c r="N9" s="113"/>
      <c r="O9" s="113"/>
      <c r="P9" s="113"/>
      <c r="Q9" s="113"/>
      <c r="AJ9" s="119"/>
      <c r="AK9" s="119"/>
      <c r="AL9" s="119"/>
      <c r="AM9" s="103"/>
      <c r="AN9" s="112"/>
      <c r="AO9" s="120"/>
      <c r="AP9" s="120"/>
      <c r="AQ9" s="104"/>
      <c r="AR9" s="115"/>
      <c r="AS9" s="115"/>
      <c r="AT9" s="115"/>
      <c r="AU9" s="121"/>
      <c r="AV9" s="121"/>
      <c r="AW9" s="103"/>
      <c r="AX9" s="115"/>
      <c r="AY9" s="115"/>
      <c r="AZ9" s="114"/>
      <c r="BA9" s="103"/>
      <c r="BB9" s="103"/>
      <c r="BC9" s="103"/>
      <c r="BD9" s="103"/>
      <c r="BE9" s="114"/>
      <c r="BF9" s="114"/>
      <c r="BG9" s="103"/>
      <c r="BH9" s="103"/>
      <c r="BI9" s="103"/>
      <c r="BM9" s="106"/>
      <c r="BN9" s="106"/>
      <c r="BO9" s="106"/>
    </row>
    <row r="10" spans="2:67" s="107" customFormat="1" ht="21" customHeight="1" x14ac:dyDescent="0.15">
      <c r="B10" s="118"/>
      <c r="C10" s="114"/>
      <c r="D10" s="114"/>
      <c r="E10" s="114"/>
      <c r="F10" s="114"/>
      <c r="G10" s="114"/>
      <c r="H10" s="114"/>
      <c r="I10" s="114"/>
      <c r="J10" s="113"/>
      <c r="K10" s="113"/>
      <c r="L10" s="113"/>
      <c r="M10" s="114"/>
      <c r="N10" s="113"/>
      <c r="O10" s="113"/>
      <c r="P10" s="113"/>
      <c r="Q10" s="113"/>
      <c r="AJ10" s="119"/>
      <c r="AK10" s="119"/>
      <c r="AL10" s="119"/>
      <c r="AM10" s="103"/>
      <c r="AN10" s="112"/>
      <c r="AO10" s="120"/>
      <c r="AP10" s="120"/>
      <c r="AQ10" s="103" t="s">
        <v>170</v>
      </c>
      <c r="AR10" s="115"/>
      <c r="AS10" s="103"/>
      <c r="AT10" s="103"/>
      <c r="AU10" s="103"/>
      <c r="AV10" s="103"/>
      <c r="AW10" s="103"/>
      <c r="AX10" s="117"/>
      <c r="AY10" s="117"/>
      <c r="AZ10" s="117"/>
      <c r="BA10" s="103"/>
      <c r="BB10" s="103"/>
      <c r="BC10" s="112" t="s">
        <v>171</v>
      </c>
      <c r="BD10" s="103"/>
      <c r="BE10" s="988"/>
      <c r="BF10" s="989"/>
      <c r="BG10" s="116" t="s">
        <v>172</v>
      </c>
      <c r="BH10" s="103"/>
      <c r="BI10" s="103"/>
      <c r="BM10" s="106"/>
      <c r="BN10" s="106"/>
      <c r="BO10" s="106"/>
    </row>
    <row r="11" spans="2:67" ht="5.25" customHeight="1" thickBot="1" x14ac:dyDescent="0.2">
      <c r="C11" s="123"/>
      <c r="D11" s="123"/>
      <c r="E11" s="123"/>
      <c r="F11" s="123"/>
      <c r="G11" s="123"/>
      <c r="H11" s="123"/>
      <c r="I11" s="123"/>
      <c r="J11" s="123"/>
      <c r="AC11" s="123"/>
      <c r="AT11" s="123"/>
      <c r="BK11" s="124"/>
      <c r="BL11" s="124"/>
      <c r="BM11" s="124"/>
    </row>
    <row r="12" spans="2:67" ht="21.6" customHeight="1" x14ac:dyDescent="0.15">
      <c r="B12" s="1033" t="s">
        <v>173</v>
      </c>
      <c r="C12" s="976" t="s">
        <v>341</v>
      </c>
      <c r="D12" s="1026"/>
      <c r="E12" s="125"/>
      <c r="F12" s="126"/>
      <c r="G12" s="125"/>
      <c r="H12" s="126"/>
      <c r="I12" s="1046" t="s">
        <v>342</v>
      </c>
      <c r="J12" s="1047"/>
      <c r="K12" s="1025" t="s">
        <v>343</v>
      </c>
      <c r="L12" s="977"/>
      <c r="M12" s="977"/>
      <c r="N12" s="1026"/>
      <c r="O12" s="1025" t="s">
        <v>344</v>
      </c>
      <c r="P12" s="977"/>
      <c r="Q12" s="977"/>
      <c r="R12" s="977"/>
      <c r="S12" s="1026"/>
      <c r="T12" s="127"/>
      <c r="U12" s="127"/>
      <c r="V12" s="128"/>
      <c r="W12" s="1031" t="s">
        <v>345</v>
      </c>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967" t="str">
        <f>IF(BE3="４週","(10)1～4週目の勤務時間数合計","(10)1か月の勤務時間数　合計")</f>
        <v>(10)1～4週目の勤務時間数合計</v>
      </c>
      <c r="BC12" s="968"/>
      <c r="BD12" s="973" t="s">
        <v>346</v>
      </c>
      <c r="BE12" s="968"/>
      <c r="BF12" s="976" t="s">
        <v>347</v>
      </c>
      <c r="BG12" s="977"/>
      <c r="BH12" s="977"/>
      <c r="BI12" s="977"/>
      <c r="BJ12" s="978"/>
    </row>
    <row r="13" spans="2:67" ht="20.25" customHeight="1" x14ac:dyDescent="0.15">
      <c r="B13" s="1034"/>
      <c r="C13" s="979"/>
      <c r="D13" s="1028"/>
      <c r="E13" s="129"/>
      <c r="F13" s="130"/>
      <c r="G13" s="129"/>
      <c r="H13" s="130"/>
      <c r="I13" s="1048"/>
      <c r="J13" s="1049"/>
      <c r="K13" s="1027"/>
      <c r="L13" s="980"/>
      <c r="M13" s="980"/>
      <c r="N13" s="1028"/>
      <c r="O13" s="1027"/>
      <c r="P13" s="980"/>
      <c r="Q13" s="980"/>
      <c r="R13" s="980"/>
      <c r="S13" s="1028"/>
      <c r="T13" s="131"/>
      <c r="U13" s="131"/>
      <c r="V13" s="132"/>
      <c r="W13" s="985" t="s">
        <v>183</v>
      </c>
      <c r="X13" s="985"/>
      <c r="Y13" s="985"/>
      <c r="Z13" s="985"/>
      <c r="AA13" s="985"/>
      <c r="AB13" s="985"/>
      <c r="AC13" s="986"/>
      <c r="AD13" s="987" t="s">
        <v>184</v>
      </c>
      <c r="AE13" s="985"/>
      <c r="AF13" s="985"/>
      <c r="AG13" s="985"/>
      <c r="AH13" s="985"/>
      <c r="AI13" s="985"/>
      <c r="AJ13" s="986"/>
      <c r="AK13" s="987" t="s">
        <v>185</v>
      </c>
      <c r="AL13" s="985"/>
      <c r="AM13" s="985"/>
      <c r="AN13" s="985"/>
      <c r="AO13" s="985"/>
      <c r="AP13" s="985"/>
      <c r="AQ13" s="986"/>
      <c r="AR13" s="987" t="s">
        <v>186</v>
      </c>
      <c r="AS13" s="985"/>
      <c r="AT13" s="985"/>
      <c r="AU13" s="985"/>
      <c r="AV13" s="985"/>
      <c r="AW13" s="985"/>
      <c r="AX13" s="986"/>
      <c r="AY13" s="987" t="s">
        <v>187</v>
      </c>
      <c r="AZ13" s="985"/>
      <c r="BA13" s="985"/>
      <c r="BB13" s="969"/>
      <c r="BC13" s="970"/>
      <c r="BD13" s="974"/>
      <c r="BE13" s="970"/>
      <c r="BF13" s="979"/>
      <c r="BG13" s="980"/>
      <c r="BH13" s="980"/>
      <c r="BI13" s="980"/>
      <c r="BJ13" s="981"/>
    </row>
    <row r="14" spans="2:67" ht="20.25" customHeight="1" x14ac:dyDescent="0.15">
      <c r="B14" s="1034"/>
      <c r="C14" s="979"/>
      <c r="D14" s="1028"/>
      <c r="E14" s="129"/>
      <c r="F14" s="130"/>
      <c r="G14" s="129"/>
      <c r="H14" s="130"/>
      <c r="I14" s="1048"/>
      <c r="J14" s="1049"/>
      <c r="K14" s="1027"/>
      <c r="L14" s="980"/>
      <c r="M14" s="980"/>
      <c r="N14" s="1028"/>
      <c r="O14" s="1027"/>
      <c r="P14" s="980"/>
      <c r="Q14" s="980"/>
      <c r="R14" s="980"/>
      <c r="S14" s="1028"/>
      <c r="T14" s="131"/>
      <c r="U14" s="131"/>
      <c r="V14" s="132"/>
      <c r="W14" s="133">
        <v>1</v>
      </c>
      <c r="X14" s="134">
        <v>2</v>
      </c>
      <c r="Y14" s="134">
        <v>3</v>
      </c>
      <c r="Z14" s="134">
        <v>4</v>
      </c>
      <c r="AA14" s="134">
        <v>5</v>
      </c>
      <c r="AB14" s="134">
        <v>6</v>
      </c>
      <c r="AC14" s="135">
        <v>7</v>
      </c>
      <c r="AD14" s="136">
        <v>8</v>
      </c>
      <c r="AE14" s="134">
        <v>9</v>
      </c>
      <c r="AF14" s="134">
        <v>10</v>
      </c>
      <c r="AG14" s="134">
        <v>11</v>
      </c>
      <c r="AH14" s="134">
        <v>12</v>
      </c>
      <c r="AI14" s="134">
        <v>13</v>
      </c>
      <c r="AJ14" s="135">
        <v>14</v>
      </c>
      <c r="AK14" s="133">
        <v>15</v>
      </c>
      <c r="AL14" s="134">
        <v>16</v>
      </c>
      <c r="AM14" s="134">
        <v>17</v>
      </c>
      <c r="AN14" s="134">
        <v>18</v>
      </c>
      <c r="AO14" s="134">
        <v>19</v>
      </c>
      <c r="AP14" s="134">
        <v>20</v>
      </c>
      <c r="AQ14" s="135">
        <v>21</v>
      </c>
      <c r="AR14" s="136">
        <v>22</v>
      </c>
      <c r="AS14" s="134">
        <v>23</v>
      </c>
      <c r="AT14" s="134">
        <v>24</v>
      </c>
      <c r="AU14" s="134">
        <v>25</v>
      </c>
      <c r="AV14" s="134">
        <v>26</v>
      </c>
      <c r="AW14" s="134">
        <v>27</v>
      </c>
      <c r="AX14" s="135">
        <v>28</v>
      </c>
      <c r="AY14" s="136" t="str">
        <f>IF($BE$3="暦月",IF(DAY(DATE($AF$2,$AJ$2,29))=29,29,""),"")</f>
        <v/>
      </c>
      <c r="AZ14" s="134" t="str">
        <f>IF($BE$3="暦月",IF(DAY(DATE($AF$2,$AJ$2,30))=30,30,""),"")</f>
        <v/>
      </c>
      <c r="BA14" s="135" t="str">
        <f>IF($BE$3="暦月",IF(DAY(DATE($AF$2,$AJ$2,31))=31,31,""),"")</f>
        <v/>
      </c>
      <c r="BB14" s="969"/>
      <c r="BC14" s="970"/>
      <c r="BD14" s="974"/>
      <c r="BE14" s="970"/>
      <c r="BF14" s="979"/>
      <c r="BG14" s="980"/>
      <c r="BH14" s="980"/>
      <c r="BI14" s="980"/>
      <c r="BJ14" s="981"/>
    </row>
    <row r="15" spans="2:67" ht="20.25" hidden="1" customHeight="1" x14ac:dyDescent="0.15">
      <c r="B15" s="1034"/>
      <c r="C15" s="979"/>
      <c r="D15" s="1028"/>
      <c r="E15" s="129"/>
      <c r="F15" s="130"/>
      <c r="G15" s="129"/>
      <c r="H15" s="130"/>
      <c r="I15" s="1048"/>
      <c r="J15" s="1049"/>
      <c r="K15" s="1027"/>
      <c r="L15" s="980"/>
      <c r="M15" s="980"/>
      <c r="N15" s="1028"/>
      <c r="O15" s="1027"/>
      <c r="P15" s="980"/>
      <c r="Q15" s="980"/>
      <c r="R15" s="980"/>
      <c r="S15" s="1028"/>
      <c r="T15" s="131"/>
      <c r="U15" s="131"/>
      <c r="V15" s="132"/>
      <c r="W15" s="133">
        <f>WEEKDAY(DATE($AF$2,$AJ$2,1))</f>
        <v>2</v>
      </c>
      <c r="X15" s="134">
        <f>WEEKDAY(DATE($AF$2,$AJ$2,2))</f>
        <v>3</v>
      </c>
      <c r="Y15" s="134">
        <f>WEEKDAY(DATE($AF$2,$AJ$2,3))</f>
        <v>4</v>
      </c>
      <c r="Z15" s="134">
        <f>WEEKDAY(DATE($AF$2,$AJ$2,4))</f>
        <v>5</v>
      </c>
      <c r="AA15" s="134">
        <f>WEEKDAY(DATE($AF$2,$AJ$2,5))</f>
        <v>6</v>
      </c>
      <c r="AB15" s="134">
        <f>WEEKDAY(DATE($AF$2,$AJ$2,6))</f>
        <v>7</v>
      </c>
      <c r="AC15" s="135">
        <f>WEEKDAY(DATE($AF$2,$AJ$2,7))</f>
        <v>1</v>
      </c>
      <c r="AD15" s="136">
        <f>WEEKDAY(DATE($AF$2,$AJ$2,8))</f>
        <v>2</v>
      </c>
      <c r="AE15" s="134">
        <f>WEEKDAY(DATE($AF$2,$AJ$2,9))</f>
        <v>3</v>
      </c>
      <c r="AF15" s="134">
        <f>WEEKDAY(DATE($AF$2,$AJ$2,10))</f>
        <v>4</v>
      </c>
      <c r="AG15" s="134">
        <f>WEEKDAY(DATE($AF$2,$AJ$2,11))</f>
        <v>5</v>
      </c>
      <c r="AH15" s="134">
        <f>WEEKDAY(DATE($AF$2,$AJ$2,12))</f>
        <v>6</v>
      </c>
      <c r="AI15" s="134">
        <f>WEEKDAY(DATE($AF$2,$AJ$2,13))</f>
        <v>7</v>
      </c>
      <c r="AJ15" s="135">
        <f>WEEKDAY(DATE($AF$2,$AJ$2,14))</f>
        <v>1</v>
      </c>
      <c r="AK15" s="136">
        <f>WEEKDAY(DATE($AF$2,$AJ$2,15))</f>
        <v>2</v>
      </c>
      <c r="AL15" s="134">
        <f>WEEKDAY(DATE($AF$2,$AJ$2,16))</f>
        <v>3</v>
      </c>
      <c r="AM15" s="134">
        <f>WEEKDAY(DATE($AF$2,$AJ$2,17))</f>
        <v>4</v>
      </c>
      <c r="AN15" s="134">
        <f>WEEKDAY(DATE($AF$2,$AJ$2,18))</f>
        <v>5</v>
      </c>
      <c r="AO15" s="134">
        <f>WEEKDAY(DATE($AF$2,$AJ$2,19))</f>
        <v>6</v>
      </c>
      <c r="AP15" s="134">
        <f>WEEKDAY(DATE($AF$2,$AJ$2,20))</f>
        <v>7</v>
      </c>
      <c r="AQ15" s="135">
        <f>WEEKDAY(DATE($AF$2,$AJ$2,21))</f>
        <v>1</v>
      </c>
      <c r="AR15" s="136">
        <f>WEEKDAY(DATE($AF$2,$AJ$2,22))</f>
        <v>2</v>
      </c>
      <c r="AS15" s="134">
        <f>WEEKDAY(DATE($AF$2,$AJ$2,23))</f>
        <v>3</v>
      </c>
      <c r="AT15" s="134">
        <f>WEEKDAY(DATE($AF$2,$AJ$2,24))</f>
        <v>4</v>
      </c>
      <c r="AU15" s="134">
        <f>WEEKDAY(DATE($AF$2,$AJ$2,25))</f>
        <v>5</v>
      </c>
      <c r="AV15" s="134">
        <f>WEEKDAY(DATE($AF$2,$AJ$2,26))</f>
        <v>6</v>
      </c>
      <c r="AW15" s="134">
        <f>WEEKDAY(DATE($AF$2,$AJ$2,27))</f>
        <v>7</v>
      </c>
      <c r="AX15" s="135">
        <f>WEEKDAY(DATE($AF$2,$AJ$2,28))</f>
        <v>1</v>
      </c>
      <c r="AY15" s="136">
        <f>IF(AY14=29,WEEKDAY(DATE($AF$2,$AJ$2,29)),0)</f>
        <v>0</v>
      </c>
      <c r="AZ15" s="134">
        <f>IF(AZ14=30,WEEKDAY(DATE($AF$2,$AJ$2,30)),0)</f>
        <v>0</v>
      </c>
      <c r="BA15" s="135">
        <f>IF(BA14=31,WEEKDAY(DATE($AF$2,$AJ$2,31)),0)</f>
        <v>0</v>
      </c>
      <c r="BB15" s="969"/>
      <c r="BC15" s="970"/>
      <c r="BD15" s="974"/>
      <c r="BE15" s="970"/>
      <c r="BF15" s="979"/>
      <c r="BG15" s="980"/>
      <c r="BH15" s="980"/>
      <c r="BI15" s="980"/>
      <c r="BJ15" s="981"/>
    </row>
    <row r="16" spans="2:67" ht="20.25" customHeight="1" thickBot="1" x14ac:dyDescent="0.2">
      <c r="B16" s="1035"/>
      <c r="C16" s="982"/>
      <c r="D16" s="1030"/>
      <c r="E16" s="137"/>
      <c r="F16" s="138"/>
      <c r="G16" s="137"/>
      <c r="H16" s="138"/>
      <c r="I16" s="1050"/>
      <c r="J16" s="1051"/>
      <c r="K16" s="1029"/>
      <c r="L16" s="983"/>
      <c r="M16" s="983"/>
      <c r="N16" s="1030"/>
      <c r="O16" s="1029"/>
      <c r="P16" s="983"/>
      <c r="Q16" s="983"/>
      <c r="R16" s="983"/>
      <c r="S16" s="1030"/>
      <c r="T16" s="139"/>
      <c r="U16" s="139"/>
      <c r="V16" s="140"/>
      <c r="W16" s="141" t="str">
        <f>IF(W15=1,"日",IF(W15=2,"月",IF(W15=3,"火",IF(W15=4,"水",IF(W15=5,"木",IF(W15=6,"金","土"))))))</f>
        <v>月</v>
      </c>
      <c r="X16" s="142" t="str">
        <f t="shared" ref="X16:AX16" si="0">IF(X15=1,"日",IF(X15=2,"月",IF(X15=3,"火",IF(X15=4,"水",IF(X15=5,"木",IF(X15=6,"金","土"))))))</f>
        <v>火</v>
      </c>
      <c r="Y16" s="142" t="str">
        <f t="shared" si="0"/>
        <v>水</v>
      </c>
      <c r="Z16" s="142" t="str">
        <f t="shared" si="0"/>
        <v>木</v>
      </c>
      <c r="AA16" s="142" t="str">
        <f t="shared" si="0"/>
        <v>金</v>
      </c>
      <c r="AB16" s="142" t="str">
        <f t="shared" si="0"/>
        <v>土</v>
      </c>
      <c r="AC16" s="143" t="str">
        <f t="shared" si="0"/>
        <v>日</v>
      </c>
      <c r="AD16" s="144" t="str">
        <f>IF(AD15=1,"日",IF(AD15=2,"月",IF(AD15=3,"火",IF(AD15=4,"水",IF(AD15=5,"木",IF(AD15=6,"金","土"))))))</f>
        <v>月</v>
      </c>
      <c r="AE16" s="142" t="str">
        <f t="shared" si="0"/>
        <v>火</v>
      </c>
      <c r="AF16" s="142" t="str">
        <f t="shared" si="0"/>
        <v>水</v>
      </c>
      <c r="AG16" s="142" t="str">
        <f t="shared" si="0"/>
        <v>木</v>
      </c>
      <c r="AH16" s="142" t="str">
        <f t="shared" si="0"/>
        <v>金</v>
      </c>
      <c r="AI16" s="142" t="str">
        <f t="shared" si="0"/>
        <v>土</v>
      </c>
      <c r="AJ16" s="143" t="str">
        <f t="shared" si="0"/>
        <v>日</v>
      </c>
      <c r="AK16" s="144" t="str">
        <f>IF(AK15=1,"日",IF(AK15=2,"月",IF(AK15=3,"火",IF(AK15=4,"水",IF(AK15=5,"木",IF(AK15=6,"金","土"))))))</f>
        <v>月</v>
      </c>
      <c r="AL16" s="142" t="str">
        <f t="shared" si="0"/>
        <v>火</v>
      </c>
      <c r="AM16" s="142" t="str">
        <f t="shared" si="0"/>
        <v>水</v>
      </c>
      <c r="AN16" s="142" t="str">
        <f t="shared" si="0"/>
        <v>木</v>
      </c>
      <c r="AO16" s="142" t="str">
        <f t="shared" si="0"/>
        <v>金</v>
      </c>
      <c r="AP16" s="142" t="str">
        <f t="shared" si="0"/>
        <v>土</v>
      </c>
      <c r="AQ16" s="143" t="str">
        <f t="shared" si="0"/>
        <v>日</v>
      </c>
      <c r="AR16" s="144" t="str">
        <f>IF(AR15=1,"日",IF(AR15=2,"月",IF(AR15=3,"火",IF(AR15=4,"水",IF(AR15=5,"木",IF(AR15=6,"金","土"))))))</f>
        <v>月</v>
      </c>
      <c r="AS16" s="142" t="str">
        <f t="shared" si="0"/>
        <v>火</v>
      </c>
      <c r="AT16" s="142" t="str">
        <f t="shared" si="0"/>
        <v>水</v>
      </c>
      <c r="AU16" s="142" t="str">
        <f t="shared" si="0"/>
        <v>木</v>
      </c>
      <c r="AV16" s="142" t="str">
        <f t="shared" si="0"/>
        <v>金</v>
      </c>
      <c r="AW16" s="142" t="str">
        <f t="shared" si="0"/>
        <v>土</v>
      </c>
      <c r="AX16" s="143" t="str">
        <f t="shared" si="0"/>
        <v>日</v>
      </c>
      <c r="AY16" s="142" t="str">
        <f>IF(AY15=1,"日",IF(AY15=2,"月",IF(AY15=3,"火",IF(AY15=4,"水",IF(AY15=5,"木",IF(AY15=6,"金",IF(AY15=0,"","土")))))))</f>
        <v/>
      </c>
      <c r="AZ16" s="142" t="str">
        <f>IF(AZ15=1,"日",IF(AZ15=2,"月",IF(AZ15=3,"火",IF(AZ15=4,"水",IF(AZ15=5,"木",IF(AZ15=6,"金",IF(AZ15=0,"","土")))))))</f>
        <v/>
      </c>
      <c r="BA16" s="142" t="str">
        <f>IF(BA15=1,"日",IF(BA15=2,"月",IF(BA15=3,"火",IF(BA15=4,"水",IF(BA15=5,"木",IF(BA15=6,"金",IF(BA15=0,"","土")))))))</f>
        <v/>
      </c>
      <c r="BB16" s="971"/>
      <c r="BC16" s="972"/>
      <c r="BD16" s="975"/>
      <c r="BE16" s="972"/>
      <c r="BF16" s="982"/>
      <c r="BG16" s="983"/>
      <c r="BH16" s="983"/>
      <c r="BI16" s="983"/>
      <c r="BJ16" s="984"/>
    </row>
    <row r="17" spans="2:62" ht="20.25" customHeight="1" x14ac:dyDescent="0.15">
      <c r="B17" s="992">
        <f>B15+1</f>
        <v>1</v>
      </c>
      <c r="C17" s="1011"/>
      <c r="D17" s="1012"/>
      <c r="E17" s="145"/>
      <c r="F17" s="146"/>
      <c r="G17" s="145"/>
      <c r="H17" s="146"/>
      <c r="I17" s="1013"/>
      <c r="J17" s="1014"/>
      <c r="K17" s="1015"/>
      <c r="L17" s="1016"/>
      <c r="M17" s="1016"/>
      <c r="N17" s="1012"/>
      <c r="O17" s="1019"/>
      <c r="P17" s="1020"/>
      <c r="Q17" s="1020"/>
      <c r="R17" s="1020"/>
      <c r="S17" s="1021"/>
      <c r="T17" s="147" t="s">
        <v>192</v>
      </c>
      <c r="U17" s="148"/>
      <c r="V17" s="149"/>
      <c r="W17" s="150"/>
      <c r="X17" s="151"/>
      <c r="Y17" s="151"/>
      <c r="Z17" s="151"/>
      <c r="AA17" s="151"/>
      <c r="AB17" s="151"/>
      <c r="AC17" s="152"/>
      <c r="AD17" s="150"/>
      <c r="AE17" s="151"/>
      <c r="AF17" s="151"/>
      <c r="AG17" s="151"/>
      <c r="AH17" s="151"/>
      <c r="AI17" s="151"/>
      <c r="AJ17" s="152"/>
      <c r="AK17" s="150"/>
      <c r="AL17" s="151"/>
      <c r="AM17" s="151"/>
      <c r="AN17" s="151"/>
      <c r="AO17" s="151"/>
      <c r="AP17" s="151"/>
      <c r="AQ17" s="152"/>
      <c r="AR17" s="150"/>
      <c r="AS17" s="151"/>
      <c r="AT17" s="151"/>
      <c r="AU17" s="151"/>
      <c r="AV17" s="151"/>
      <c r="AW17" s="151"/>
      <c r="AX17" s="152"/>
      <c r="AY17" s="150"/>
      <c r="AZ17" s="151"/>
      <c r="BA17" s="151"/>
      <c r="BB17" s="1067"/>
      <c r="BC17" s="1068"/>
      <c r="BD17" s="1069"/>
      <c r="BE17" s="1070"/>
      <c r="BF17" s="1071"/>
      <c r="BG17" s="1072"/>
      <c r="BH17" s="1072"/>
      <c r="BI17" s="1072"/>
      <c r="BJ17" s="1073"/>
    </row>
    <row r="18" spans="2:62" ht="20.25" customHeight="1" x14ac:dyDescent="0.15">
      <c r="B18" s="993"/>
      <c r="C18" s="1001"/>
      <c r="D18" s="1002"/>
      <c r="E18" s="153"/>
      <c r="F18" s="154">
        <f>C17</f>
        <v>0</v>
      </c>
      <c r="G18" s="153"/>
      <c r="H18" s="154">
        <f>I17</f>
        <v>0</v>
      </c>
      <c r="I18" s="1005"/>
      <c r="J18" s="1006"/>
      <c r="K18" s="1017"/>
      <c r="L18" s="1018"/>
      <c r="M18" s="1018"/>
      <c r="N18" s="1002"/>
      <c r="O18" s="1022"/>
      <c r="P18" s="1023"/>
      <c r="Q18" s="1023"/>
      <c r="R18" s="1023"/>
      <c r="S18" s="1024"/>
      <c r="T18" s="155" t="s">
        <v>195</v>
      </c>
      <c r="U18" s="156"/>
      <c r="V18" s="157"/>
      <c r="W18" s="158" t="str">
        <f>IF(W17="","",VLOOKUP(W17,'シフト記号表（従来型・ユニット型共通）'!$C$6:$L$47,10,FALSE))</f>
        <v/>
      </c>
      <c r="X18" s="159" t="str">
        <f>IF(X17="","",VLOOKUP(X17,'シフト記号表（従来型・ユニット型共通）'!$C$6:$L$47,10,FALSE))</f>
        <v/>
      </c>
      <c r="Y18" s="159" t="str">
        <f>IF(Y17="","",VLOOKUP(Y17,'シフト記号表（従来型・ユニット型共通）'!$C$6:$L$47,10,FALSE))</f>
        <v/>
      </c>
      <c r="Z18" s="159" t="str">
        <f>IF(Z17="","",VLOOKUP(Z17,'シフト記号表（従来型・ユニット型共通）'!$C$6:$L$47,10,FALSE))</f>
        <v/>
      </c>
      <c r="AA18" s="159" t="str">
        <f>IF(AA17="","",VLOOKUP(AA17,'シフト記号表（従来型・ユニット型共通）'!$C$6:$L$47,10,FALSE))</f>
        <v/>
      </c>
      <c r="AB18" s="159" t="str">
        <f>IF(AB17="","",VLOOKUP(AB17,'シフト記号表（従来型・ユニット型共通）'!$C$6:$L$47,10,FALSE))</f>
        <v/>
      </c>
      <c r="AC18" s="160" t="str">
        <f>IF(AC17="","",VLOOKUP(AC17,'シフト記号表（従来型・ユニット型共通）'!$C$6:$L$47,10,FALSE))</f>
        <v/>
      </c>
      <c r="AD18" s="158" t="str">
        <f>IF(AD17="","",VLOOKUP(AD17,'シフト記号表（従来型・ユニット型共通）'!$C$6:$L$47,10,FALSE))</f>
        <v/>
      </c>
      <c r="AE18" s="159" t="str">
        <f>IF(AE17="","",VLOOKUP(AE17,'シフト記号表（従来型・ユニット型共通）'!$C$6:$L$47,10,FALSE))</f>
        <v/>
      </c>
      <c r="AF18" s="159" t="str">
        <f>IF(AF17="","",VLOOKUP(AF17,'シフト記号表（従来型・ユニット型共通）'!$C$6:$L$47,10,FALSE))</f>
        <v/>
      </c>
      <c r="AG18" s="159" t="str">
        <f>IF(AG17="","",VLOOKUP(AG17,'シフト記号表（従来型・ユニット型共通）'!$C$6:$L$47,10,FALSE))</f>
        <v/>
      </c>
      <c r="AH18" s="159" t="str">
        <f>IF(AH17="","",VLOOKUP(AH17,'シフト記号表（従来型・ユニット型共通）'!$C$6:$L$47,10,FALSE))</f>
        <v/>
      </c>
      <c r="AI18" s="159" t="str">
        <f>IF(AI17="","",VLOOKUP(AI17,'シフト記号表（従来型・ユニット型共通）'!$C$6:$L$47,10,FALSE))</f>
        <v/>
      </c>
      <c r="AJ18" s="160" t="str">
        <f>IF(AJ17="","",VLOOKUP(AJ17,'シフト記号表（従来型・ユニット型共通）'!$C$6:$L$47,10,FALSE))</f>
        <v/>
      </c>
      <c r="AK18" s="158" t="str">
        <f>IF(AK17="","",VLOOKUP(AK17,'シフト記号表（従来型・ユニット型共通）'!$C$6:$L$47,10,FALSE))</f>
        <v/>
      </c>
      <c r="AL18" s="159" t="str">
        <f>IF(AL17="","",VLOOKUP(AL17,'シフト記号表（従来型・ユニット型共通）'!$C$6:$L$47,10,FALSE))</f>
        <v/>
      </c>
      <c r="AM18" s="159" t="str">
        <f>IF(AM17="","",VLOOKUP(AM17,'シフト記号表（従来型・ユニット型共通）'!$C$6:$L$47,10,FALSE))</f>
        <v/>
      </c>
      <c r="AN18" s="159" t="str">
        <f>IF(AN17="","",VLOOKUP(AN17,'シフト記号表（従来型・ユニット型共通）'!$C$6:$L$47,10,FALSE))</f>
        <v/>
      </c>
      <c r="AO18" s="159" t="str">
        <f>IF(AO17="","",VLOOKUP(AO17,'シフト記号表（従来型・ユニット型共通）'!$C$6:$L$47,10,FALSE))</f>
        <v/>
      </c>
      <c r="AP18" s="159" t="str">
        <f>IF(AP17="","",VLOOKUP(AP17,'シフト記号表（従来型・ユニット型共通）'!$C$6:$L$47,10,FALSE))</f>
        <v/>
      </c>
      <c r="AQ18" s="160" t="str">
        <f>IF(AQ17="","",VLOOKUP(AQ17,'シフト記号表（従来型・ユニット型共通）'!$C$6:$L$47,10,FALSE))</f>
        <v/>
      </c>
      <c r="AR18" s="158" t="str">
        <f>IF(AR17="","",VLOOKUP(AR17,'シフト記号表（従来型・ユニット型共通）'!$C$6:$L$47,10,FALSE))</f>
        <v/>
      </c>
      <c r="AS18" s="159" t="str">
        <f>IF(AS17="","",VLOOKUP(AS17,'シフト記号表（従来型・ユニット型共通）'!$C$6:$L$47,10,FALSE))</f>
        <v/>
      </c>
      <c r="AT18" s="159" t="str">
        <f>IF(AT17="","",VLOOKUP(AT17,'シフト記号表（従来型・ユニット型共通）'!$C$6:$L$47,10,FALSE))</f>
        <v/>
      </c>
      <c r="AU18" s="159" t="str">
        <f>IF(AU17="","",VLOOKUP(AU17,'シフト記号表（従来型・ユニット型共通）'!$C$6:$L$47,10,FALSE))</f>
        <v/>
      </c>
      <c r="AV18" s="159" t="str">
        <f>IF(AV17="","",VLOOKUP(AV17,'シフト記号表（従来型・ユニット型共通）'!$C$6:$L$47,10,FALSE))</f>
        <v/>
      </c>
      <c r="AW18" s="159" t="str">
        <f>IF(AW17="","",VLOOKUP(AW17,'シフト記号表（従来型・ユニット型共通）'!$C$6:$L$47,10,FALSE))</f>
        <v/>
      </c>
      <c r="AX18" s="160" t="str">
        <f>IF(AX17="","",VLOOKUP(AX17,'シフト記号表（従来型・ユニット型共通）'!$C$6:$L$47,10,FALSE))</f>
        <v/>
      </c>
      <c r="AY18" s="158" t="str">
        <f>IF(AY17="","",VLOOKUP(AY17,'シフト記号表（従来型・ユニット型共通）'!$C$6:$L$47,10,FALSE))</f>
        <v/>
      </c>
      <c r="AZ18" s="159" t="str">
        <f>IF(AZ17="","",VLOOKUP(AZ17,'シフト記号表（従来型・ユニット型共通）'!$C$6:$L$47,10,FALSE))</f>
        <v/>
      </c>
      <c r="BA18" s="159" t="str">
        <f>IF(BA17="","",VLOOKUP(BA17,'シフト記号表（従来型・ユニット型共通）'!$C$6:$L$47,10,FALSE))</f>
        <v/>
      </c>
      <c r="BB18" s="1064">
        <f>IF($BE$3="４週",SUM(W18:AX18),IF($BE$3="暦月",SUM(W18:BA18),""))</f>
        <v>0</v>
      </c>
      <c r="BC18" s="1065"/>
      <c r="BD18" s="1066">
        <f>IF($BE$3="４週",BB18/4,IF($BE$3="暦月",(BB18/($BE$8/7)),""))</f>
        <v>0</v>
      </c>
      <c r="BE18" s="1065"/>
      <c r="BF18" s="1061"/>
      <c r="BG18" s="1062"/>
      <c r="BH18" s="1062"/>
      <c r="BI18" s="1062"/>
      <c r="BJ18" s="1063"/>
    </row>
    <row r="19" spans="2:62" ht="20.25" customHeight="1" x14ac:dyDescent="0.15">
      <c r="B19" s="992">
        <f>B17+1</f>
        <v>2</v>
      </c>
      <c r="C19" s="999"/>
      <c r="D19" s="1000"/>
      <c r="E19" s="161"/>
      <c r="F19" s="162"/>
      <c r="G19" s="161"/>
      <c r="H19" s="162"/>
      <c r="I19" s="1003"/>
      <c r="J19" s="1004"/>
      <c r="K19" s="1052"/>
      <c r="L19" s="1053"/>
      <c r="M19" s="1053"/>
      <c r="N19" s="1000"/>
      <c r="O19" s="1022"/>
      <c r="P19" s="1023"/>
      <c r="Q19" s="1023"/>
      <c r="R19" s="1023"/>
      <c r="S19" s="1024"/>
      <c r="T19" s="163" t="s">
        <v>192</v>
      </c>
      <c r="U19" s="164"/>
      <c r="V19" s="165"/>
      <c r="W19" s="166"/>
      <c r="X19" s="167"/>
      <c r="Y19" s="167"/>
      <c r="Z19" s="167"/>
      <c r="AA19" s="167"/>
      <c r="AB19" s="167"/>
      <c r="AC19" s="168"/>
      <c r="AD19" s="166"/>
      <c r="AE19" s="167"/>
      <c r="AF19" s="167"/>
      <c r="AG19" s="167"/>
      <c r="AH19" s="167"/>
      <c r="AI19" s="167"/>
      <c r="AJ19" s="168"/>
      <c r="AK19" s="166"/>
      <c r="AL19" s="167"/>
      <c r="AM19" s="167"/>
      <c r="AN19" s="167"/>
      <c r="AO19" s="167"/>
      <c r="AP19" s="167"/>
      <c r="AQ19" s="168"/>
      <c r="AR19" s="166"/>
      <c r="AS19" s="167"/>
      <c r="AT19" s="167"/>
      <c r="AU19" s="167"/>
      <c r="AV19" s="167"/>
      <c r="AW19" s="167"/>
      <c r="AX19" s="168"/>
      <c r="AY19" s="166"/>
      <c r="AZ19" s="167"/>
      <c r="BA19" s="169"/>
      <c r="BB19" s="1054"/>
      <c r="BC19" s="1055"/>
      <c r="BD19" s="1056"/>
      <c r="BE19" s="1057"/>
      <c r="BF19" s="1058"/>
      <c r="BG19" s="1059"/>
      <c r="BH19" s="1059"/>
      <c r="BI19" s="1059"/>
      <c r="BJ19" s="1060"/>
    </row>
    <row r="20" spans="2:62" ht="20.25" customHeight="1" x14ac:dyDescent="0.15">
      <c r="B20" s="993"/>
      <c r="C20" s="1001"/>
      <c r="D20" s="1002"/>
      <c r="E20" s="153"/>
      <c r="F20" s="154">
        <f>C19</f>
        <v>0</v>
      </c>
      <c r="G20" s="153"/>
      <c r="H20" s="154">
        <f>I19</f>
        <v>0</v>
      </c>
      <c r="I20" s="1005"/>
      <c r="J20" s="1006"/>
      <c r="K20" s="1017"/>
      <c r="L20" s="1018"/>
      <c r="M20" s="1018"/>
      <c r="N20" s="1002"/>
      <c r="O20" s="1022"/>
      <c r="P20" s="1023"/>
      <c r="Q20" s="1023"/>
      <c r="R20" s="1023"/>
      <c r="S20" s="1024"/>
      <c r="T20" s="155" t="s">
        <v>195</v>
      </c>
      <c r="U20" s="156"/>
      <c r="V20" s="157"/>
      <c r="W20" s="158" t="str">
        <f>IF(W19="","",VLOOKUP(W19,'シフト記号表（従来型・ユニット型共通）'!$C$6:$L$47,10,FALSE))</f>
        <v/>
      </c>
      <c r="X20" s="159" t="str">
        <f>IF(X19="","",VLOOKUP(X19,'シフト記号表（従来型・ユニット型共通）'!$C$6:$L$47,10,FALSE))</f>
        <v/>
      </c>
      <c r="Y20" s="159" t="str">
        <f>IF(Y19="","",VLOOKUP(Y19,'シフト記号表（従来型・ユニット型共通）'!$C$6:$L$47,10,FALSE))</f>
        <v/>
      </c>
      <c r="Z20" s="159" t="str">
        <f>IF(Z19="","",VLOOKUP(Z19,'シフト記号表（従来型・ユニット型共通）'!$C$6:$L$47,10,FALSE))</f>
        <v/>
      </c>
      <c r="AA20" s="159" t="str">
        <f>IF(AA19="","",VLOOKUP(AA19,'シフト記号表（従来型・ユニット型共通）'!$C$6:$L$47,10,FALSE))</f>
        <v/>
      </c>
      <c r="AB20" s="159" t="str">
        <f>IF(AB19="","",VLOOKUP(AB19,'シフト記号表（従来型・ユニット型共通）'!$C$6:$L$47,10,FALSE))</f>
        <v/>
      </c>
      <c r="AC20" s="160" t="str">
        <f>IF(AC19="","",VLOOKUP(AC19,'シフト記号表（従来型・ユニット型共通）'!$C$6:$L$47,10,FALSE))</f>
        <v/>
      </c>
      <c r="AD20" s="158" t="str">
        <f>IF(AD19="","",VLOOKUP(AD19,'シフト記号表（従来型・ユニット型共通）'!$C$6:$L$47,10,FALSE))</f>
        <v/>
      </c>
      <c r="AE20" s="159" t="str">
        <f>IF(AE19="","",VLOOKUP(AE19,'シフト記号表（従来型・ユニット型共通）'!$C$6:$L$47,10,FALSE))</f>
        <v/>
      </c>
      <c r="AF20" s="159" t="str">
        <f>IF(AF19="","",VLOOKUP(AF19,'シフト記号表（従来型・ユニット型共通）'!$C$6:$L$47,10,FALSE))</f>
        <v/>
      </c>
      <c r="AG20" s="159" t="str">
        <f>IF(AG19="","",VLOOKUP(AG19,'シフト記号表（従来型・ユニット型共通）'!$C$6:$L$47,10,FALSE))</f>
        <v/>
      </c>
      <c r="AH20" s="159" t="str">
        <f>IF(AH19="","",VLOOKUP(AH19,'シフト記号表（従来型・ユニット型共通）'!$C$6:$L$47,10,FALSE))</f>
        <v/>
      </c>
      <c r="AI20" s="159" t="str">
        <f>IF(AI19="","",VLOOKUP(AI19,'シフト記号表（従来型・ユニット型共通）'!$C$6:$L$47,10,FALSE))</f>
        <v/>
      </c>
      <c r="AJ20" s="160" t="str">
        <f>IF(AJ19="","",VLOOKUP(AJ19,'シフト記号表（従来型・ユニット型共通）'!$C$6:$L$47,10,FALSE))</f>
        <v/>
      </c>
      <c r="AK20" s="158" t="str">
        <f>IF(AK19="","",VLOOKUP(AK19,'シフト記号表（従来型・ユニット型共通）'!$C$6:$L$47,10,FALSE))</f>
        <v/>
      </c>
      <c r="AL20" s="159" t="str">
        <f>IF(AL19="","",VLOOKUP(AL19,'シフト記号表（従来型・ユニット型共通）'!$C$6:$L$47,10,FALSE))</f>
        <v/>
      </c>
      <c r="AM20" s="159" t="str">
        <f>IF(AM19="","",VLOOKUP(AM19,'シフト記号表（従来型・ユニット型共通）'!$C$6:$L$47,10,FALSE))</f>
        <v/>
      </c>
      <c r="AN20" s="159" t="str">
        <f>IF(AN19="","",VLOOKUP(AN19,'シフト記号表（従来型・ユニット型共通）'!$C$6:$L$47,10,FALSE))</f>
        <v/>
      </c>
      <c r="AO20" s="159" t="str">
        <f>IF(AO19="","",VLOOKUP(AO19,'シフト記号表（従来型・ユニット型共通）'!$C$6:$L$47,10,FALSE))</f>
        <v/>
      </c>
      <c r="AP20" s="159" t="str">
        <f>IF(AP19="","",VLOOKUP(AP19,'シフト記号表（従来型・ユニット型共通）'!$C$6:$L$47,10,FALSE))</f>
        <v/>
      </c>
      <c r="AQ20" s="160" t="str">
        <f>IF(AQ19="","",VLOOKUP(AQ19,'シフト記号表（従来型・ユニット型共通）'!$C$6:$L$47,10,FALSE))</f>
        <v/>
      </c>
      <c r="AR20" s="158" t="str">
        <f>IF(AR19="","",VLOOKUP(AR19,'シフト記号表（従来型・ユニット型共通）'!$C$6:$L$47,10,FALSE))</f>
        <v/>
      </c>
      <c r="AS20" s="159" t="str">
        <f>IF(AS19="","",VLOOKUP(AS19,'シフト記号表（従来型・ユニット型共通）'!$C$6:$L$47,10,FALSE))</f>
        <v/>
      </c>
      <c r="AT20" s="159" t="str">
        <f>IF(AT19="","",VLOOKUP(AT19,'シフト記号表（従来型・ユニット型共通）'!$C$6:$L$47,10,FALSE))</f>
        <v/>
      </c>
      <c r="AU20" s="159" t="str">
        <f>IF(AU19="","",VLOOKUP(AU19,'シフト記号表（従来型・ユニット型共通）'!$C$6:$L$47,10,FALSE))</f>
        <v/>
      </c>
      <c r="AV20" s="159" t="str">
        <f>IF(AV19="","",VLOOKUP(AV19,'シフト記号表（従来型・ユニット型共通）'!$C$6:$L$47,10,FALSE))</f>
        <v/>
      </c>
      <c r="AW20" s="159" t="str">
        <f>IF(AW19="","",VLOOKUP(AW19,'シフト記号表（従来型・ユニット型共通）'!$C$6:$L$47,10,FALSE))</f>
        <v/>
      </c>
      <c r="AX20" s="160" t="str">
        <f>IF(AX19="","",VLOOKUP(AX19,'シフト記号表（従来型・ユニット型共通）'!$C$6:$L$47,10,FALSE))</f>
        <v/>
      </c>
      <c r="AY20" s="158" t="str">
        <f>IF(AY19="","",VLOOKUP(AY19,'シフト記号表（従来型・ユニット型共通）'!$C$6:$L$47,10,FALSE))</f>
        <v/>
      </c>
      <c r="AZ20" s="159" t="str">
        <f>IF(AZ19="","",VLOOKUP(AZ19,'シフト記号表（従来型・ユニット型共通）'!$C$6:$L$47,10,FALSE))</f>
        <v/>
      </c>
      <c r="BA20" s="159" t="str">
        <f>IF(BA19="","",VLOOKUP(BA19,'シフト記号表（従来型・ユニット型共通）'!$C$6:$L$47,10,FALSE))</f>
        <v/>
      </c>
      <c r="BB20" s="1064">
        <f>IF($BE$3="４週",SUM(W20:AX20),IF($BE$3="暦月",SUM(W20:BA20),""))</f>
        <v>0</v>
      </c>
      <c r="BC20" s="1065"/>
      <c r="BD20" s="1066">
        <f>IF($BE$3="４週",BB20/4,IF($BE$3="暦月",(BB20/($BE$8/7)),""))</f>
        <v>0</v>
      </c>
      <c r="BE20" s="1065"/>
      <c r="BF20" s="1061"/>
      <c r="BG20" s="1062"/>
      <c r="BH20" s="1062"/>
      <c r="BI20" s="1062"/>
      <c r="BJ20" s="1063"/>
    </row>
    <row r="21" spans="2:62" ht="20.25" customHeight="1" x14ac:dyDescent="0.15">
      <c r="B21" s="992">
        <f>B19+1</f>
        <v>3</v>
      </c>
      <c r="C21" s="999"/>
      <c r="D21" s="1000"/>
      <c r="E21" s="153"/>
      <c r="F21" s="154"/>
      <c r="G21" s="153"/>
      <c r="H21" s="154"/>
      <c r="I21" s="1003"/>
      <c r="J21" s="1004"/>
      <c r="K21" s="1052"/>
      <c r="L21" s="1053"/>
      <c r="M21" s="1053"/>
      <c r="N21" s="1000"/>
      <c r="O21" s="1022"/>
      <c r="P21" s="1023"/>
      <c r="Q21" s="1023"/>
      <c r="R21" s="1023"/>
      <c r="S21" s="1024"/>
      <c r="T21" s="163" t="s">
        <v>192</v>
      </c>
      <c r="U21" s="164"/>
      <c r="V21" s="165"/>
      <c r="W21" s="166"/>
      <c r="X21" s="167"/>
      <c r="Y21" s="167"/>
      <c r="Z21" s="167"/>
      <c r="AA21" s="167"/>
      <c r="AB21" s="167"/>
      <c r="AC21" s="168"/>
      <c r="AD21" s="166"/>
      <c r="AE21" s="167"/>
      <c r="AF21" s="167"/>
      <c r="AG21" s="167"/>
      <c r="AH21" s="167"/>
      <c r="AI21" s="167"/>
      <c r="AJ21" s="168"/>
      <c r="AK21" s="166"/>
      <c r="AL21" s="167"/>
      <c r="AM21" s="167"/>
      <c r="AN21" s="167"/>
      <c r="AO21" s="167"/>
      <c r="AP21" s="167"/>
      <c r="AQ21" s="168"/>
      <c r="AR21" s="166"/>
      <c r="AS21" s="167"/>
      <c r="AT21" s="167"/>
      <c r="AU21" s="167"/>
      <c r="AV21" s="167"/>
      <c r="AW21" s="167"/>
      <c r="AX21" s="168"/>
      <c r="AY21" s="166"/>
      <c r="AZ21" s="167"/>
      <c r="BA21" s="169"/>
      <c r="BB21" s="1054"/>
      <c r="BC21" s="1055"/>
      <c r="BD21" s="1056"/>
      <c r="BE21" s="1057"/>
      <c r="BF21" s="1058"/>
      <c r="BG21" s="1059"/>
      <c r="BH21" s="1059"/>
      <c r="BI21" s="1059"/>
      <c r="BJ21" s="1060"/>
    </row>
    <row r="22" spans="2:62" ht="20.25" customHeight="1" x14ac:dyDescent="0.15">
      <c r="B22" s="993"/>
      <c r="C22" s="1001"/>
      <c r="D22" s="1002"/>
      <c r="E22" s="153"/>
      <c r="F22" s="154">
        <f>C21</f>
        <v>0</v>
      </c>
      <c r="G22" s="153"/>
      <c r="H22" s="154">
        <f>I21</f>
        <v>0</v>
      </c>
      <c r="I22" s="1005"/>
      <c r="J22" s="1006"/>
      <c r="K22" s="1017"/>
      <c r="L22" s="1018"/>
      <c r="M22" s="1018"/>
      <c r="N22" s="1002"/>
      <c r="O22" s="1022"/>
      <c r="P22" s="1023"/>
      <c r="Q22" s="1023"/>
      <c r="R22" s="1023"/>
      <c r="S22" s="1024"/>
      <c r="T22" s="155" t="s">
        <v>195</v>
      </c>
      <c r="U22" s="156"/>
      <c r="V22" s="157"/>
      <c r="W22" s="158" t="str">
        <f>IF(W21="","",VLOOKUP(W21,'シフト記号表（従来型・ユニット型共通）'!$C$6:$L$47,10,FALSE))</f>
        <v/>
      </c>
      <c r="X22" s="159" t="str">
        <f>IF(X21="","",VLOOKUP(X21,'シフト記号表（従来型・ユニット型共通）'!$C$6:$L$47,10,FALSE))</f>
        <v/>
      </c>
      <c r="Y22" s="159" t="str">
        <f>IF(Y21="","",VLOOKUP(Y21,'シフト記号表（従来型・ユニット型共通）'!$C$6:$L$47,10,FALSE))</f>
        <v/>
      </c>
      <c r="Z22" s="159" t="str">
        <f>IF(Z21="","",VLOOKUP(Z21,'シフト記号表（従来型・ユニット型共通）'!$C$6:$L$47,10,FALSE))</f>
        <v/>
      </c>
      <c r="AA22" s="159" t="str">
        <f>IF(AA21="","",VLOOKUP(AA21,'シフト記号表（従来型・ユニット型共通）'!$C$6:$L$47,10,FALSE))</f>
        <v/>
      </c>
      <c r="AB22" s="159" t="str">
        <f>IF(AB21="","",VLOOKUP(AB21,'シフト記号表（従来型・ユニット型共通）'!$C$6:$L$47,10,FALSE))</f>
        <v/>
      </c>
      <c r="AC22" s="160" t="str">
        <f>IF(AC21="","",VLOOKUP(AC21,'シフト記号表（従来型・ユニット型共通）'!$C$6:$L$47,10,FALSE))</f>
        <v/>
      </c>
      <c r="AD22" s="158" t="str">
        <f>IF(AD21="","",VLOOKUP(AD21,'シフト記号表（従来型・ユニット型共通）'!$C$6:$L$47,10,FALSE))</f>
        <v/>
      </c>
      <c r="AE22" s="159" t="str">
        <f>IF(AE21="","",VLOOKUP(AE21,'シフト記号表（従来型・ユニット型共通）'!$C$6:$L$47,10,FALSE))</f>
        <v/>
      </c>
      <c r="AF22" s="159" t="str">
        <f>IF(AF21="","",VLOOKUP(AF21,'シフト記号表（従来型・ユニット型共通）'!$C$6:$L$47,10,FALSE))</f>
        <v/>
      </c>
      <c r="AG22" s="159" t="str">
        <f>IF(AG21="","",VLOOKUP(AG21,'シフト記号表（従来型・ユニット型共通）'!$C$6:$L$47,10,FALSE))</f>
        <v/>
      </c>
      <c r="AH22" s="159" t="str">
        <f>IF(AH21="","",VLOOKUP(AH21,'シフト記号表（従来型・ユニット型共通）'!$C$6:$L$47,10,FALSE))</f>
        <v/>
      </c>
      <c r="AI22" s="159" t="str">
        <f>IF(AI21="","",VLOOKUP(AI21,'シフト記号表（従来型・ユニット型共通）'!$C$6:$L$47,10,FALSE))</f>
        <v/>
      </c>
      <c r="AJ22" s="160" t="str">
        <f>IF(AJ21="","",VLOOKUP(AJ21,'シフト記号表（従来型・ユニット型共通）'!$C$6:$L$47,10,FALSE))</f>
        <v/>
      </c>
      <c r="AK22" s="158" t="str">
        <f>IF(AK21="","",VLOOKUP(AK21,'シフト記号表（従来型・ユニット型共通）'!$C$6:$L$47,10,FALSE))</f>
        <v/>
      </c>
      <c r="AL22" s="159" t="str">
        <f>IF(AL21="","",VLOOKUP(AL21,'シフト記号表（従来型・ユニット型共通）'!$C$6:$L$47,10,FALSE))</f>
        <v/>
      </c>
      <c r="AM22" s="159" t="str">
        <f>IF(AM21="","",VLOOKUP(AM21,'シフト記号表（従来型・ユニット型共通）'!$C$6:$L$47,10,FALSE))</f>
        <v/>
      </c>
      <c r="AN22" s="159" t="str">
        <f>IF(AN21="","",VLOOKUP(AN21,'シフト記号表（従来型・ユニット型共通）'!$C$6:$L$47,10,FALSE))</f>
        <v/>
      </c>
      <c r="AO22" s="159" t="str">
        <f>IF(AO21="","",VLOOKUP(AO21,'シフト記号表（従来型・ユニット型共通）'!$C$6:$L$47,10,FALSE))</f>
        <v/>
      </c>
      <c r="AP22" s="159" t="str">
        <f>IF(AP21="","",VLOOKUP(AP21,'シフト記号表（従来型・ユニット型共通）'!$C$6:$L$47,10,FALSE))</f>
        <v/>
      </c>
      <c r="AQ22" s="160" t="str">
        <f>IF(AQ21="","",VLOOKUP(AQ21,'シフト記号表（従来型・ユニット型共通）'!$C$6:$L$47,10,FALSE))</f>
        <v/>
      </c>
      <c r="AR22" s="158" t="str">
        <f>IF(AR21="","",VLOOKUP(AR21,'シフト記号表（従来型・ユニット型共通）'!$C$6:$L$47,10,FALSE))</f>
        <v/>
      </c>
      <c r="AS22" s="159" t="str">
        <f>IF(AS21="","",VLOOKUP(AS21,'シフト記号表（従来型・ユニット型共通）'!$C$6:$L$47,10,FALSE))</f>
        <v/>
      </c>
      <c r="AT22" s="159" t="str">
        <f>IF(AT21="","",VLOOKUP(AT21,'シフト記号表（従来型・ユニット型共通）'!$C$6:$L$47,10,FALSE))</f>
        <v/>
      </c>
      <c r="AU22" s="159" t="str">
        <f>IF(AU21="","",VLOOKUP(AU21,'シフト記号表（従来型・ユニット型共通）'!$C$6:$L$47,10,FALSE))</f>
        <v/>
      </c>
      <c r="AV22" s="159" t="str">
        <f>IF(AV21="","",VLOOKUP(AV21,'シフト記号表（従来型・ユニット型共通）'!$C$6:$L$47,10,FALSE))</f>
        <v/>
      </c>
      <c r="AW22" s="159" t="str">
        <f>IF(AW21="","",VLOOKUP(AW21,'シフト記号表（従来型・ユニット型共通）'!$C$6:$L$47,10,FALSE))</f>
        <v/>
      </c>
      <c r="AX22" s="160" t="str">
        <f>IF(AX21="","",VLOOKUP(AX21,'シフト記号表（従来型・ユニット型共通）'!$C$6:$L$47,10,FALSE))</f>
        <v/>
      </c>
      <c r="AY22" s="158" t="str">
        <f>IF(AY21="","",VLOOKUP(AY21,'シフト記号表（従来型・ユニット型共通）'!$C$6:$L$47,10,FALSE))</f>
        <v/>
      </c>
      <c r="AZ22" s="159" t="str">
        <f>IF(AZ21="","",VLOOKUP(AZ21,'シフト記号表（従来型・ユニット型共通）'!$C$6:$L$47,10,FALSE))</f>
        <v/>
      </c>
      <c r="BA22" s="159" t="str">
        <f>IF(BA21="","",VLOOKUP(BA21,'シフト記号表（従来型・ユニット型共通）'!$C$6:$L$47,10,FALSE))</f>
        <v/>
      </c>
      <c r="BB22" s="1064">
        <f>IF($BE$3="４週",SUM(W22:AX22),IF($BE$3="暦月",SUM(W22:BA22),""))</f>
        <v>0</v>
      </c>
      <c r="BC22" s="1065"/>
      <c r="BD22" s="1066">
        <f>IF($BE$3="４週",BB22/4,IF($BE$3="暦月",(BB22/($BE$8/7)),""))</f>
        <v>0</v>
      </c>
      <c r="BE22" s="1065"/>
      <c r="BF22" s="1061"/>
      <c r="BG22" s="1062"/>
      <c r="BH22" s="1062"/>
      <c r="BI22" s="1062"/>
      <c r="BJ22" s="1063"/>
    </row>
    <row r="23" spans="2:62" ht="20.25" customHeight="1" x14ac:dyDescent="0.15">
      <c r="B23" s="992">
        <f>B21+1</f>
        <v>4</v>
      </c>
      <c r="C23" s="999"/>
      <c r="D23" s="1000"/>
      <c r="E23" s="153"/>
      <c r="F23" s="154"/>
      <c r="G23" s="153"/>
      <c r="H23" s="154"/>
      <c r="I23" s="1003"/>
      <c r="J23" s="1004"/>
      <c r="K23" s="1052"/>
      <c r="L23" s="1053"/>
      <c r="M23" s="1053"/>
      <c r="N23" s="1000"/>
      <c r="O23" s="1022"/>
      <c r="P23" s="1023"/>
      <c r="Q23" s="1023"/>
      <c r="R23" s="1023"/>
      <c r="S23" s="1024"/>
      <c r="T23" s="163" t="s">
        <v>192</v>
      </c>
      <c r="U23" s="164"/>
      <c r="V23" s="165"/>
      <c r="W23" s="166"/>
      <c r="X23" s="167"/>
      <c r="Y23" s="167"/>
      <c r="Z23" s="167"/>
      <c r="AA23" s="167"/>
      <c r="AB23" s="167"/>
      <c r="AC23" s="168"/>
      <c r="AD23" s="166"/>
      <c r="AE23" s="167"/>
      <c r="AF23" s="167"/>
      <c r="AG23" s="167"/>
      <c r="AH23" s="167"/>
      <c r="AI23" s="167"/>
      <c r="AJ23" s="168"/>
      <c r="AK23" s="166"/>
      <c r="AL23" s="167"/>
      <c r="AM23" s="167"/>
      <c r="AN23" s="167"/>
      <c r="AO23" s="167"/>
      <c r="AP23" s="167"/>
      <c r="AQ23" s="168"/>
      <c r="AR23" s="166"/>
      <c r="AS23" s="167"/>
      <c r="AT23" s="167"/>
      <c r="AU23" s="167"/>
      <c r="AV23" s="167"/>
      <c r="AW23" s="167"/>
      <c r="AX23" s="168"/>
      <c r="AY23" s="166"/>
      <c r="AZ23" s="167"/>
      <c r="BA23" s="169"/>
      <c r="BB23" s="1054"/>
      <c r="BC23" s="1055"/>
      <c r="BD23" s="1056"/>
      <c r="BE23" s="1057"/>
      <c r="BF23" s="1058"/>
      <c r="BG23" s="1059"/>
      <c r="BH23" s="1059"/>
      <c r="BI23" s="1059"/>
      <c r="BJ23" s="1060"/>
    </row>
    <row r="24" spans="2:62" ht="20.25" customHeight="1" x14ac:dyDescent="0.15">
      <c r="B24" s="993"/>
      <c r="C24" s="1001"/>
      <c r="D24" s="1002"/>
      <c r="E24" s="153"/>
      <c r="F24" s="154">
        <f>C23</f>
        <v>0</v>
      </c>
      <c r="G24" s="153"/>
      <c r="H24" s="154">
        <f>I23</f>
        <v>0</v>
      </c>
      <c r="I24" s="1005"/>
      <c r="J24" s="1006"/>
      <c r="K24" s="1017"/>
      <c r="L24" s="1018"/>
      <c r="M24" s="1018"/>
      <c r="N24" s="1002"/>
      <c r="O24" s="1022"/>
      <c r="P24" s="1023"/>
      <c r="Q24" s="1023"/>
      <c r="R24" s="1023"/>
      <c r="S24" s="1024"/>
      <c r="T24" s="155" t="s">
        <v>195</v>
      </c>
      <c r="U24" s="156"/>
      <c r="V24" s="157"/>
      <c r="W24" s="158" t="str">
        <f>IF(W23="","",VLOOKUP(W23,'シフト記号表（従来型・ユニット型共通）'!$C$6:$L$47,10,FALSE))</f>
        <v/>
      </c>
      <c r="X24" s="159" t="str">
        <f>IF(X23="","",VLOOKUP(X23,'シフト記号表（従来型・ユニット型共通）'!$C$6:$L$47,10,FALSE))</f>
        <v/>
      </c>
      <c r="Y24" s="159" t="str">
        <f>IF(Y23="","",VLOOKUP(Y23,'シフト記号表（従来型・ユニット型共通）'!$C$6:$L$47,10,FALSE))</f>
        <v/>
      </c>
      <c r="Z24" s="159" t="str">
        <f>IF(Z23="","",VLOOKUP(Z23,'シフト記号表（従来型・ユニット型共通）'!$C$6:$L$47,10,FALSE))</f>
        <v/>
      </c>
      <c r="AA24" s="159" t="str">
        <f>IF(AA23="","",VLOOKUP(AA23,'シフト記号表（従来型・ユニット型共通）'!$C$6:$L$47,10,FALSE))</f>
        <v/>
      </c>
      <c r="AB24" s="159" t="str">
        <f>IF(AB23="","",VLOOKUP(AB23,'シフト記号表（従来型・ユニット型共通）'!$C$6:$L$47,10,FALSE))</f>
        <v/>
      </c>
      <c r="AC24" s="160" t="str">
        <f>IF(AC23="","",VLOOKUP(AC23,'シフト記号表（従来型・ユニット型共通）'!$C$6:$L$47,10,FALSE))</f>
        <v/>
      </c>
      <c r="AD24" s="158" t="str">
        <f>IF(AD23="","",VLOOKUP(AD23,'シフト記号表（従来型・ユニット型共通）'!$C$6:$L$47,10,FALSE))</f>
        <v/>
      </c>
      <c r="AE24" s="159" t="str">
        <f>IF(AE23="","",VLOOKUP(AE23,'シフト記号表（従来型・ユニット型共通）'!$C$6:$L$47,10,FALSE))</f>
        <v/>
      </c>
      <c r="AF24" s="159" t="str">
        <f>IF(AF23="","",VLOOKUP(AF23,'シフト記号表（従来型・ユニット型共通）'!$C$6:$L$47,10,FALSE))</f>
        <v/>
      </c>
      <c r="AG24" s="159" t="str">
        <f>IF(AG23="","",VLOOKUP(AG23,'シフト記号表（従来型・ユニット型共通）'!$C$6:$L$47,10,FALSE))</f>
        <v/>
      </c>
      <c r="AH24" s="159" t="str">
        <f>IF(AH23="","",VLOOKUP(AH23,'シフト記号表（従来型・ユニット型共通）'!$C$6:$L$47,10,FALSE))</f>
        <v/>
      </c>
      <c r="AI24" s="159" t="str">
        <f>IF(AI23="","",VLOOKUP(AI23,'シフト記号表（従来型・ユニット型共通）'!$C$6:$L$47,10,FALSE))</f>
        <v/>
      </c>
      <c r="AJ24" s="160" t="str">
        <f>IF(AJ23="","",VLOOKUP(AJ23,'シフト記号表（従来型・ユニット型共通）'!$C$6:$L$47,10,FALSE))</f>
        <v/>
      </c>
      <c r="AK24" s="158" t="str">
        <f>IF(AK23="","",VLOOKUP(AK23,'シフト記号表（従来型・ユニット型共通）'!$C$6:$L$47,10,FALSE))</f>
        <v/>
      </c>
      <c r="AL24" s="159" t="str">
        <f>IF(AL23="","",VLOOKUP(AL23,'シフト記号表（従来型・ユニット型共通）'!$C$6:$L$47,10,FALSE))</f>
        <v/>
      </c>
      <c r="AM24" s="159" t="str">
        <f>IF(AM23="","",VLOOKUP(AM23,'シフト記号表（従来型・ユニット型共通）'!$C$6:$L$47,10,FALSE))</f>
        <v/>
      </c>
      <c r="AN24" s="159" t="str">
        <f>IF(AN23="","",VLOOKUP(AN23,'シフト記号表（従来型・ユニット型共通）'!$C$6:$L$47,10,FALSE))</f>
        <v/>
      </c>
      <c r="AO24" s="159" t="str">
        <f>IF(AO23="","",VLOOKUP(AO23,'シフト記号表（従来型・ユニット型共通）'!$C$6:$L$47,10,FALSE))</f>
        <v/>
      </c>
      <c r="AP24" s="159" t="str">
        <f>IF(AP23="","",VLOOKUP(AP23,'シフト記号表（従来型・ユニット型共通）'!$C$6:$L$47,10,FALSE))</f>
        <v/>
      </c>
      <c r="AQ24" s="160" t="str">
        <f>IF(AQ23="","",VLOOKUP(AQ23,'シフト記号表（従来型・ユニット型共通）'!$C$6:$L$47,10,FALSE))</f>
        <v/>
      </c>
      <c r="AR24" s="158" t="str">
        <f>IF(AR23="","",VLOOKUP(AR23,'シフト記号表（従来型・ユニット型共通）'!$C$6:$L$47,10,FALSE))</f>
        <v/>
      </c>
      <c r="AS24" s="159" t="str">
        <f>IF(AS23="","",VLOOKUP(AS23,'シフト記号表（従来型・ユニット型共通）'!$C$6:$L$47,10,FALSE))</f>
        <v/>
      </c>
      <c r="AT24" s="159" t="str">
        <f>IF(AT23="","",VLOOKUP(AT23,'シフト記号表（従来型・ユニット型共通）'!$C$6:$L$47,10,FALSE))</f>
        <v/>
      </c>
      <c r="AU24" s="159" t="str">
        <f>IF(AU23="","",VLOOKUP(AU23,'シフト記号表（従来型・ユニット型共通）'!$C$6:$L$47,10,FALSE))</f>
        <v/>
      </c>
      <c r="AV24" s="159" t="str">
        <f>IF(AV23="","",VLOOKUP(AV23,'シフト記号表（従来型・ユニット型共通）'!$C$6:$L$47,10,FALSE))</f>
        <v/>
      </c>
      <c r="AW24" s="159" t="str">
        <f>IF(AW23="","",VLOOKUP(AW23,'シフト記号表（従来型・ユニット型共通）'!$C$6:$L$47,10,FALSE))</f>
        <v/>
      </c>
      <c r="AX24" s="160" t="str">
        <f>IF(AX23="","",VLOOKUP(AX23,'シフト記号表（従来型・ユニット型共通）'!$C$6:$L$47,10,FALSE))</f>
        <v/>
      </c>
      <c r="AY24" s="158" t="str">
        <f>IF(AY23="","",VLOOKUP(AY23,'シフト記号表（従来型・ユニット型共通）'!$C$6:$L$47,10,FALSE))</f>
        <v/>
      </c>
      <c r="AZ24" s="159" t="str">
        <f>IF(AZ23="","",VLOOKUP(AZ23,'シフト記号表（従来型・ユニット型共通）'!$C$6:$L$47,10,FALSE))</f>
        <v/>
      </c>
      <c r="BA24" s="159" t="str">
        <f>IF(BA23="","",VLOOKUP(BA23,'シフト記号表（従来型・ユニット型共通）'!$C$6:$L$47,10,FALSE))</f>
        <v/>
      </c>
      <c r="BB24" s="1064">
        <f>IF($BE$3="４週",SUM(W24:AX24),IF($BE$3="暦月",SUM(W24:BA24),""))</f>
        <v>0</v>
      </c>
      <c r="BC24" s="1065"/>
      <c r="BD24" s="1066">
        <f>IF($BE$3="４週",BB24/4,IF($BE$3="暦月",(BB24/($BE$8/7)),""))</f>
        <v>0</v>
      </c>
      <c r="BE24" s="1065"/>
      <c r="BF24" s="1061"/>
      <c r="BG24" s="1062"/>
      <c r="BH24" s="1062"/>
      <c r="BI24" s="1062"/>
      <c r="BJ24" s="1063"/>
    </row>
    <row r="25" spans="2:62" ht="20.25" customHeight="1" x14ac:dyDescent="0.15">
      <c r="B25" s="992">
        <f>B23+1</f>
        <v>5</v>
      </c>
      <c r="C25" s="999"/>
      <c r="D25" s="1000"/>
      <c r="E25" s="153"/>
      <c r="F25" s="154"/>
      <c r="G25" s="153"/>
      <c r="H25" s="154"/>
      <c r="I25" s="1003"/>
      <c r="J25" s="1004"/>
      <c r="K25" s="1052"/>
      <c r="L25" s="1053"/>
      <c r="M25" s="1053"/>
      <c r="N25" s="1000"/>
      <c r="O25" s="1022"/>
      <c r="P25" s="1023"/>
      <c r="Q25" s="1023"/>
      <c r="R25" s="1023"/>
      <c r="S25" s="1024"/>
      <c r="T25" s="163" t="s">
        <v>192</v>
      </c>
      <c r="U25" s="164"/>
      <c r="V25" s="165"/>
      <c r="W25" s="166"/>
      <c r="X25" s="167"/>
      <c r="Y25" s="167"/>
      <c r="Z25" s="167"/>
      <c r="AA25" s="167"/>
      <c r="AB25" s="167"/>
      <c r="AC25" s="168"/>
      <c r="AD25" s="166"/>
      <c r="AE25" s="167"/>
      <c r="AF25" s="167"/>
      <c r="AG25" s="167"/>
      <c r="AH25" s="167"/>
      <c r="AI25" s="167"/>
      <c r="AJ25" s="168"/>
      <c r="AK25" s="166"/>
      <c r="AL25" s="167"/>
      <c r="AM25" s="167"/>
      <c r="AN25" s="167"/>
      <c r="AO25" s="167"/>
      <c r="AP25" s="167"/>
      <c r="AQ25" s="168"/>
      <c r="AR25" s="166"/>
      <c r="AS25" s="167"/>
      <c r="AT25" s="167"/>
      <c r="AU25" s="167"/>
      <c r="AV25" s="167"/>
      <c r="AW25" s="167"/>
      <c r="AX25" s="168"/>
      <c r="AY25" s="166"/>
      <c r="AZ25" s="167"/>
      <c r="BA25" s="169"/>
      <c r="BB25" s="1054"/>
      <c r="BC25" s="1055"/>
      <c r="BD25" s="1056"/>
      <c r="BE25" s="1057"/>
      <c r="BF25" s="1058"/>
      <c r="BG25" s="1059"/>
      <c r="BH25" s="1059"/>
      <c r="BI25" s="1059"/>
      <c r="BJ25" s="1060"/>
    </row>
    <row r="26" spans="2:62" ht="20.25" customHeight="1" x14ac:dyDescent="0.15">
      <c r="B26" s="993"/>
      <c r="C26" s="1001"/>
      <c r="D26" s="1002"/>
      <c r="E26" s="153"/>
      <c r="F26" s="154">
        <f>C25</f>
        <v>0</v>
      </c>
      <c r="G26" s="153"/>
      <c r="H26" s="154">
        <f>I25</f>
        <v>0</v>
      </c>
      <c r="I26" s="1005"/>
      <c r="J26" s="1006"/>
      <c r="K26" s="1017"/>
      <c r="L26" s="1018"/>
      <c r="M26" s="1018"/>
      <c r="N26" s="1002"/>
      <c r="O26" s="1022"/>
      <c r="P26" s="1023"/>
      <c r="Q26" s="1023"/>
      <c r="R26" s="1023"/>
      <c r="S26" s="1024"/>
      <c r="T26" s="170" t="s">
        <v>195</v>
      </c>
      <c r="U26" s="171"/>
      <c r="V26" s="172"/>
      <c r="W26" s="158" t="str">
        <f>IF(W25="","",VLOOKUP(W25,'シフト記号表（従来型・ユニット型共通）'!$C$6:$L$47,10,FALSE))</f>
        <v/>
      </c>
      <c r="X26" s="159" t="str">
        <f>IF(X25="","",VLOOKUP(X25,'シフト記号表（従来型・ユニット型共通）'!$C$6:$L$47,10,FALSE))</f>
        <v/>
      </c>
      <c r="Y26" s="159" t="str">
        <f>IF(Y25="","",VLOOKUP(Y25,'シフト記号表（従来型・ユニット型共通）'!$C$6:$L$47,10,FALSE))</f>
        <v/>
      </c>
      <c r="Z26" s="159" t="str">
        <f>IF(Z25="","",VLOOKUP(Z25,'シフト記号表（従来型・ユニット型共通）'!$C$6:$L$47,10,FALSE))</f>
        <v/>
      </c>
      <c r="AA26" s="159" t="str">
        <f>IF(AA25="","",VLOOKUP(AA25,'シフト記号表（従来型・ユニット型共通）'!$C$6:$L$47,10,FALSE))</f>
        <v/>
      </c>
      <c r="AB26" s="159" t="str">
        <f>IF(AB25="","",VLOOKUP(AB25,'シフト記号表（従来型・ユニット型共通）'!$C$6:$L$47,10,FALSE))</f>
        <v/>
      </c>
      <c r="AC26" s="160" t="str">
        <f>IF(AC25="","",VLOOKUP(AC25,'シフト記号表（従来型・ユニット型共通）'!$C$6:$L$47,10,FALSE))</f>
        <v/>
      </c>
      <c r="AD26" s="158" t="str">
        <f>IF(AD25="","",VLOOKUP(AD25,'シフト記号表（従来型・ユニット型共通）'!$C$6:$L$47,10,FALSE))</f>
        <v/>
      </c>
      <c r="AE26" s="159" t="str">
        <f>IF(AE25="","",VLOOKUP(AE25,'シフト記号表（従来型・ユニット型共通）'!$C$6:$L$47,10,FALSE))</f>
        <v/>
      </c>
      <c r="AF26" s="159" t="str">
        <f>IF(AF25="","",VLOOKUP(AF25,'シフト記号表（従来型・ユニット型共通）'!$C$6:$L$47,10,FALSE))</f>
        <v/>
      </c>
      <c r="AG26" s="159" t="str">
        <f>IF(AG25="","",VLOOKUP(AG25,'シフト記号表（従来型・ユニット型共通）'!$C$6:$L$47,10,FALSE))</f>
        <v/>
      </c>
      <c r="AH26" s="159" t="str">
        <f>IF(AH25="","",VLOOKUP(AH25,'シフト記号表（従来型・ユニット型共通）'!$C$6:$L$47,10,FALSE))</f>
        <v/>
      </c>
      <c r="AI26" s="159" t="str">
        <f>IF(AI25="","",VLOOKUP(AI25,'シフト記号表（従来型・ユニット型共通）'!$C$6:$L$47,10,FALSE))</f>
        <v/>
      </c>
      <c r="AJ26" s="160" t="str">
        <f>IF(AJ25="","",VLOOKUP(AJ25,'シフト記号表（従来型・ユニット型共通）'!$C$6:$L$47,10,FALSE))</f>
        <v/>
      </c>
      <c r="AK26" s="158" t="str">
        <f>IF(AK25="","",VLOOKUP(AK25,'シフト記号表（従来型・ユニット型共通）'!$C$6:$L$47,10,FALSE))</f>
        <v/>
      </c>
      <c r="AL26" s="159" t="str">
        <f>IF(AL25="","",VLOOKUP(AL25,'シフト記号表（従来型・ユニット型共通）'!$C$6:$L$47,10,FALSE))</f>
        <v/>
      </c>
      <c r="AM26" s="159" t="str">
        <f>IF(AM25="","",VLOOKUP(AM25,'シフト記号表（従来型・ユニット型共通）'!$C$6:$L$47,10,FALSE))</f>
        <v/>
      </c>
      <c r="AN26" s="159" t="str">
        <f>IF(AN25="","",VLOOKUP(AN25,'シフト記号表（従来型・ユニット型共通）'!$C$6:$L$47,10,FALSE))</f>
        <v/>
      </c>
      <c r="AO26" s="159" t="str">
        <f>IF(AO25="","",VLOOKUP(AO25,'シフト記号表（従来型・ユニット型共通）'!$C$6:$L$47,10,FALSE))</f>
        <v/>
      </c>
      <c r="AP26" s="159" t="str">
        <f>IF(AP25="","",VLOOKUP(AP25,'シフト記号表（従来型・ユニット型共通）'!$C$6:$L$47,10,FALSE))</f>
        <v/>
      </c>
      <c r="AQ26" s="160" t="str">
        <f>IF(AQ25="","",VLOOKUP(AQ25,'シフト記号表（従来型・ユニット型共通）'!$C$6:$L$47,10,FALSE))</f>
        <v/>
      </c>
      <c r="AR26" s="158" t="str">
        <f>IF(AR25="","",VLOOKUP(AR25,'シフト記号表（従来型・ユニット型共通）'!$C$6:$L$47,10,FALSE))</f>
        <v/>
      </c>
      <c r="AS26" s="159" t="str">
        <f>IF(AS25="","",VLOOKUP(AS25,'シフト記号表（従来型・ユニット型共通）'!$C$6:$L$47,10,FALSE))</f>
        <v/>
      </c>
      <c r="AT26" s="159" t="str">
        <f>IF(AT25="","",VLOOKUP(AT25,'シフト記号表（従来型・ユニット型共通）'!$C$6:$L$47,10,FALSE))</f>
        <v/>
      </c>
      <c r="AU26" s="159" t="str">
        <f>IF(AU25="","",VLOOKUP(AU25,'シフト記号表（従来型・ユニット型共通）'!$C$6:$L$47,10,FALSE))</f>
        <v/>
      </c>
      <c r="AV26" s="159" t="str">
        <f>IF(AV25="","",VLOOKUP(AV25,'シフト記号表（従来型・ユニット型共通）'!$C$6:$L$47,10,FALSE))</f>
        <v/>
      </c>
      <c r="AW26" s="159" t="str">
        <f>IF(AW25="","",VLOOKUP(AW25,'シフト記号表（従来型・ユニット型共通）'!$C$6:$L$47,10,FALSE))</f>
        <v/>
      </c>
      <c r="AX26" s="160" t="str">
        <f>IF(AX25="","",VLOOKUP(AX25,'シフト記号表（従来型・ユニット型共通）'!$C$6:$L$47,10,FALSE))</f>
        <v/>
      </c>
      <c r="AY26" s="158" t="str">
        <f>IF(AY25="","",VLOOKUP(AY25,'シフト記号表（従来型・ユニット型共通）'!$C$6:$L$47,10,FALSE))</f>
        <v/>
      </c>
      <c r="AZ26" s="159" t="str">
        <f>IF(AZ25="","",VLOOKUP(AZ25,'シフト記号表（従来型・ユニット型共通）'!$C$6:$L$47,10,FALSE))</f>
        <v/>
      </c>
      <c r="BA26" s="159" t="str">
        <f>IF(BA25="","",VLOOKUP(BA25,'シフト記号表（従来型・ユニット型共通）'!$C$6:$L$47,10,FALSE))</f>
        <v/>
      </c>
      <c r="BB26" s="1064">
        <f>IF($BE$3="４週",SUM(W26:AX26),IF($BE$3="暦月",SUM(W26:BA26),""))</f>
        <v>0</v>
      </c>
      <c r="BC26" s="1065"/>
      <c r="BD26" s="1066">
        <f>IF($BE$3="４週",BB26/4,IF($BE$3="暦月",(BB26/($BE$8/7)),""))</f>
        <v>0</v>
      </c>
      <c r="BE26" s="1065"/>
      <c r="BF26" s="1061"/>
      <c r="BG26" s="1062"/>
      <c r="BH26" s="1062"/>
      <c r="BI26" s="1062"/>
      <c r="BJ26" s="1063"/>
    </row>
    <row r="27" spans="2:62" ht="20.25" customHeight="1" x14ac:dyDescent="0.15">
      <c r="B27" s="992">
        <f>B25+1</f>
        <v>6</v>
      </c>
      <c r="C27" s="999"/>
      <c r="D27" s="1000"/>
      <c r="E27" s="153"/>
      <c r="F27" s="154"/>
      <c r="G27" s="153"/>
      <c r="H27" s="154"/>
      <c r="I27" s="1003"/>
      <c r="J27" s="1004"/>
      <c r="K27" s="1052"/>
      <c r="L27" s="1053"/>
      <c r="M27" s="1053"/>
      <c r="N27" s="1000"/>
      <c r="O27" s="1022"/>
      <c r="P27" s="1023"/>
      <c r="Q27" s="1023"/>
      <c r="R27" s="1023"/>
      <c r="S27" s="1024"/>
      <c r="T27" s="173" t="s">
        <v>192</v>
      </c>
      <c r="V27" s="174"/>
      <c r="W27" s="166"/>
      <c r="X27" s="167"/>
      <c r="Y27" s="167"/>
      <c r="Z27" s="167"/>
      <c r="AA27" s="167"/>
      <c r="AB27" s="167"/>
      <c r="AC27" s="168"/>
      <c r="AD27" s="166"/>
      <c r="AE27" s="167"/>
      <c r="AF27" s="167"/>
      <c r="AG27" s="167"/>
      <c r="AH27" s="167"/>
      <c r="AI27" s="167"/>
      <c r="AJ27" s="168"/>
      <c r="AK27" s="166"/>
      <c r="AL27" s="167"/>
      <c r="AM27" s="167"/>
      <c r="AN27" s="167"/>
      <c r="AO27" s="167"/>
      <c r="AP27" s="167"/>
      <c r="AQ27" s="168"/>
      <c r="AR27" s="166"/>
      <c r="AS27" s="167"/>
      <c r="AT27" s="167"/>
      <c r="AU27" s="167"/>
      <c r="AV27" s="167"/>
      <c r="AW27" s="167"/>
      <c r="AX27" s="168"/>
      <c r="AY27" s="166"/>
      <c r="AZ27" s="167"/>
      <c r="BA27" s="169"/>
      <c r="BB27" s="1054"/>
      <c r="BC27" s="1055"/>
      <c r="BD27" s="1056"/>
      <c r="BE27" s="1057"/>
      <c r="BF27" s="1058"/>
      <c r="BG27" s="1059"/>
      <c r="BH27" s="1059"/>
      <c r="BI27" s="1059"/>
      <c r="BJ27" s="1060"/>
    </row>
    <row r="28" spans="2:62" ht="20.25" customHeight="1" x14ac:dyDescent="0.15">
      <c r="B28" s="993"/>
      <c r="C28" s="1001"/>
      <c r="D28" s="1002"/>
      <c r="E28" s="153"/>
      <c r="F28" s="154">
        <f>C27</f>
        <v>0</v>
      </c>
      <c r="G28" s="153"/>
      <c r="H28" s="154">
        <f>I27</f>
        <v>0</v>
      </c>
      <c r="I28" s="1005"/>
      <c r="J28" s="1006"/>
      <c r="K28" s="1017"/>
      <c r="L28" s="1018"/>
      <c r="M28" s="1018"/>
      <c r="N28" s="1002"/>
      <c r="O28" s="1022"/>
      <c r="P28" s="1023"/>
      <c r="Q28" s="1023"/>
      <c r="R28" s="1023"/>
      <c r="S28" s="1024"/>
      <c r="T28" s="155" t="s">
        <v>195</v>
      </c>
      <c r="U28" s="156"/>
      <c r="V28" s="157"/>
      <c r="W28" s="158" t="str">
        <f>IF(W27="","",VLOOKUP(W27,'シフト記号表（従来型・ユニット型共通）'!$C$6:$L$47,10,FALSE))</f>
        <v/>
      </c>
      <c r="X28" s="159" t="str">
        <f>IF(X27="","",VLOOKUP(X27,'シフト記号表（従来型・ユニット型共通）'!$C$6:$L$47,10,FALSE))</f>
        <v/>
      </c>
      <c r="Y28" s="159" t="str">
        <f>IF(Y27="","",VLOOKUP(Y27,'シフト記号表（従来型・ユニット型共通）'!$C$6:$L$47,10,FALSE))</f>
        <v/>
      </c>
      <c r="Z28" s="159" t="str">
        <f>IF(Z27="","",VLOOKUP(Z27,'シフト記号表（従来型・ユニット型共通）'!$C$6:$L$47,10,FALSE))</f>
        <v/>
      </c>
      <c r="AA28" s="159" t="str">
        <f>IF(AA27="","",VLOOKUP(AA27,'シフト記号表（従来型・ユニット型共通）'!$C$6:$L$47,10,FALSE))</f>
        <v/>
      </c>
      <c r="AB28" s="159" t="str">
        <f>IF(AB27="","",VLOOKUP(AB27,'シフト記号表（従来型・ユニット型共通）'!$C$6:$L$47,10,FALSE))</f>
        <v/>
      </c>
      <c r="AC28" s="160" t="str">
        <f>IF(AC27="","",VLOOKUP(AC27,'シフト記号表（従来型・ユニット型共通）'!$C$6:$L$47,10,FALSE))</f>
        <v/>
      </c>
      <c r="AD28" s="158" t="str">
        <f>IF(AD27="","",VLOOKUP(AD27,'シフト記号表（従来型・ユニット型共通）'!$C$6:$L$47,10,FALSE))</f>
        <v/>
      </c>
      <c r="AE28" s="159" t="str">
        <f>IF(AE27="","",VLOOKUP(AE27,'シフト記号表（従来型・ユニット型共通）'!$C$6:$L$47,10,FALSE))</f>
        <v/>
      </c>
      <c r="AF28" s="159" t="str">
        <f>IF(AF27="","",VLOOKUP(AF27,'シフト記号表（従来型・ユニット型共通）'!$C$6:$L$47,10,FALSE))</f>
        <v/>
      </c>
      <c r="AG28" s="159" t="str">
        <f>IF(AG27="","",VLOOKUP(AG27,'シフト記号表（従来型・ユニット型共通）'!$C$6:$L$47,10,FALSE))</f>
        <v/>
      </c>
      <c r="AH28" s="159" t="str">
        <f>IF(AH27="","",VLOOKUP(AH27,'シフト記号表（従来型・ユニット型共通）'!$C$6:$L$47,10,FALSE))</f>
        <v/>
      </c>
      <c r="AI28" s="159" t="str">
        <f>IF(AI27="","",VLOOKUP(AI27,'シフト記号表（従来型・ユニット型共通）'!$C$6:$L$47,10,FALSE))</f>
        <v/>
      </c>
      <c r="AJ28" s="160" t="str">
        <f>IF(AJ27="","",VLOOKUP(AJ27,'シフト記号表（従来型・ユニット型共通）'!$C$6:$L$47,10,FALSE))</f>
        <v/>
      </c>
      <c r="AK28" s="158" t="str">
        <f>IF(AK27="","",VLOOKUP(AK27,'シフト記号表（従来型・ユニット型共通）'!$C$6:$L$47,10,FALSE))</f>
        <v/>
      </c>
      <c r="AL28" s="159" t="str">
        <f>IF(AL27="","",VLOOKUP(AL27,'シフト記号表（従来型・ユニット型共通）'!$C$6:$L$47,10,FALSE))</f>
        <v/>
      </c>
      <c r="AM28" s="159" t="str">
        <f>IF(AM27="","",VLOOKUP(AM27,'シフト記号表（従来型・ユニット型共通）'!$C$6:$L$47,10,FALSE))</f>
        <v/>
      </c>
      <c r="AN28" s="159" t="str">
        <f>IF(AN27="","",VLOOKUP(AN27,'シフト記号表（従来型・ユニット型共通）'!$C$6:$L$47,10,FALSE))</f>
        <v/>
      </c>
      <c r="AO28" s="159" t="str">
        <f>IF(AO27="","",VLOOKUP(AO27,'シフト記号表（従来型・ユニット型共通）'!$C$6:$L$47,10,FALSE))</f>
        <v/>
      </c>
      <c r="AP28" s="159" t="str">
        <f>IF(AP27="","",VLOOKUP(AP27,'シフト記号表（従来型・ユニット型共通）'!$C$6:$L$47,10,FALSE))</f>
        <v/>
      </c>
      <c r="AQ28" s="160" t="str">
        <f>IF(AQ27="","",VLOOKUP(AQ27,'シフト記号表（従来型・ユニット型共通）'!$C$6:$L$47,10,FALSE))</f>
        <v/>
      </c>
      <c r="AR28" s="158" t="str">
        <f>IF(AR27="","",VLOOKUP(AR27,'シフト記号表（従来型・ユニット型共通）'!$C$6:$L$47,10,FALSE))</f>
        <v/>
      </c>
      <c r="AS28" s="159" t="str">
        <f>IF(AS27="","",VLOOKUP(AS27,'シフト記号表（従来型・ユニット型共通）'!$C$6:$L$47,10,FALSE))</f>
        <v/>
      </c>
      <c r="AT28" s="159" t="str">
        <f>IF(AT27="","",VLOOKUP(AT27,'シフト記号表（従来型・ユニット型共通）'!$C$6:$L$47,10,FALSE))</f>
        <v/>
      </c>
      <c r="AU28" s="159" t="str">
        <f>IF(AU27="","",VLOOKUP(AU27,'シフト記号表（従来型・ユニット型共通）'!$C$6:$L$47,10,FALSE))</f>
        <v/>
      </c>
      <c r="AV28" s="159" t="str">
        <f>IF(AV27="","",VLOOKUP(AV27,'シフト記号表（従来型・ユニット型共通）'!$C$6:$L$47,10,FALSE))</f>
        <v/>
      </c>
      <c r="AW28" s="159" t="str">
        <f>IF(AW27="","",VLOOKUP(AW27,'シフト記号表（従来型・ユニット型共通）'!$C$6:$L$47,10,FALSE))</f>
        <v/>
      </c>
      <c r="AX28" s="160" t="str">
        <f>IF(AX27="","",VLOOKUP(AX27,'シフト記号表（従来型・ユニット型共通）'!$C$6:$L$47,10,FALSE))</f>
        <v/>
      </c>
      <c r="AY28" s="158" t="str">
        <f>IF(AY27="","",VLOOKUP(AY27,'シフト記号表（従来型・ユニット型共通）'!$C$6:$L$47,10,FALSE))</f>
        <v/>
      </c>
      <c r="AZ28" s="159" t="str">
        <f>IF(AZ27="","",VLOOKUP(AZ27,'シフト記号表（従来型・ユニット型共通）'!$C$6:$L$47,10,FALSE))</f>
        <v/>
      </c>
      <c r="BA28" s="159" t="str">
        <f>IF(BA27="","",VLOOKUP(BA27,'シフト記号表（従来型・ユニット型共通）'!$C$6:$L$47,10,FALSE))</f>
        <v/>
      </c>
      <c r="BB28" s="1064">
        <f>IF($BE$3="４週",SUM(W28:AX28),IF($BE$3="暦月",SUM(W28:BA28),""))</f>
        <v>0</v>
      </c>
      <c r="BC28" s="1065"/>
      <c r="BD28" s="1066">
        <f>IF($BE$3="４週",BB28/4,IF($BE$3="暦月",(BB28/($BE$8/7)),""))</f>
        <v>0</v>
      </c>
      <c r="BE28" s="1065"/>
      <c r="BF28" s="1061"/>
      <c r="BG28" s="1062"/>
      <c r="BH28" s="1062"/>
      <c r="BI28" s="1062"/>
      <c r="BJ28" s="1063"/>
    </row>
    <row r="29" spans="2:62" ht="20.25" customHeight="1" x14ac:dyDescent="0.15">
      <c r="B29" s="992">
        <f>B27+1</f>
        <v>7</v>
      </c>
      <c r="C29" s="999"/>
      <c r="D29" s="1000"/>
      <c r="E29" s="153"/>
      <c r="F29" s="154"/>
      <c r="G29" s="153"/>
      <c r="H29" s="154"/>
      <c r="I29" s="1003"/>
      <c r="J29" s="1004"/>
      <c r="K29" s="1052"/>
      <c r="L29" s="1053"/>
      <c r="M29" s="1053"/>
      <c r="N29" s="1000"/>
      <c r="O29" s="1022"/>
      <c r="P29" s="1023"/>
      <c r="Q29" s="1023"/>
      <c r="R29" s="1023"/>
      <c r="S29" s="1024"/>
      <c r="T29" s="163" t="s">
        <v>192</v>
      </c>
      <c r="U29" s="164"/>
      <c r="V29" s="165"/>
      <c r="W29" s="166"/>
      <c r="X29" s="167"/>
      <c r="Y29" s="167"/>
      <c r="Z29" s="167"/>
      <c r="AA29" s="167"/>
      <c r="AB29" s="167"/>
      <c r="AC29" s="168"/>
      <c r="AD29" s="166"/>
      <c r="AE29" s="167"/>
      <c r="AF29" s="167"/>
      <c r="AG29" s="167"/>
      <c r="AH29" s="167"/>
      <c r="AI29" s="167"/>
      <c r="AJ29" s="168"/>
      <c r="AK29" s="166"/>
      <c r="AL29" s="167"/>
      <c r="AM29" s="167"/>
      <c r="AN29" s="167"/>
      <c r="AO29" s="167"/>
      <c r="AP29" s="167"/>
      <c r="AQ29" s="168"/>
      <c r="AR29" s="166"/>
      <c r="AS29" s="167"/>
      <c r="AT29" s="167"/>
      <c r="AU29" s="167"/>
      <c r="AV29" s="167"/>
      <c r="AW29" s="167"/>
      <c r="AX29" s="168"/>
      <c r="AY29" s="166"/>
      <c r="AZ29" s="167"/>
      <c r="BA29" s="169"/>
      <c r="BB29" s="1054"/>
      <c r="BC29" s="1055"/>
      <c r="BD29" s="1056"/>
      <c r="BE29" s="1057"/>
      <c r="BF29" s="1058"/>
      <c r="BG29" s="1059"/>
      <c r="BH29" s="1059"/>
      <c r="BI29" s="1059"/>
      <c r="BJ29" s="1060"/>
    </row>
    <row r="30" spans="2:62" ht="20.25" customHeight="1" x14ac:dyDescent="0.15">
      <c r="B30" s="993"/>
      <c r="C30" s="1001"/>
      <c r="D30" s="1002"/>
      <c r="E30" s="153"/>
      <c r="F30" s="154">
        <f>C29</f>
        <v>0</v>
      </c>
      <c r="G30" s="153"/>
      <c r="H30" s="154">
        <f>I29</f>
        <v>0</v>
      </c>
      <c r="I30" s="1005"/>
      <c r="J30" s="1006"/>
      <c r="K30" s="1017"/>
      <c r="L30" s="1018"/>
      <c r="M30" s="1018"/>
      <c r="N30" s="1002"/>
      <c r="O30" s="1022"/>
      <c r="P30" s="1023"/>
      <c r="Q30" s="1023"/>
      <c r="R30" s="1023"/>
      <c r="S30" s="1024"/>
      <c r="T30" s="155" t="s">
        <v>195</v>
      </c>
      <c r="U30" s="156"/>
      <c r="V30" s="157"/>
      <c r="W30" s="158" t="str">
        <f>IF(W29="","",VLOOKUP(W29,'シフト記号表（従来型・ユニット型共通）'!$C$6:$L$47,10,FALSE))</f>
        <v/>
      </c>
      <c r="X30" s="159" t="str">
        <f>IF(X29="","",VLOOKUP(X29,'シフト記号表（従来型・ユニット型共通）'!$C$6:$L$47,10,FALSE))</f>
        <v/>
      </c>
      <c r="Y30" s="159" t="str">
        <f>IF(Y29="","",VLOOKUP(Y29,'シフト記号表（従来型・ユニット型共通）'!$C$6:$L$47,10,FALSE))</f>
        <v/>
      </c>
      <c r="Z30" s="159" t="str">
        <f>IF(Z29="","",VLOOKUP(Z29,'シフト記号表（従来型・ユニット型共通）'!$C$6:$L$47,10,FALSE))</f>
        <v/>
      </c>
      <c r="AA30" s="159" t="str">
        <f>IF(AA29="","",VLOOKUP(AA29,'シフト記号表（従来型・ユニット型共通）'!$C$6:$L$47,10,FALSE))</f>
        <v/>
      </c>
      <c r="AB30" s="159" t="str">
        <f>IF(AB29="","",VLOOKUP(AB29,'シフト記号表（従来型・ユニット型共通）'!$C$6:$L$47,10,FALSE))</f>
        <v/>
      </c>
      <c r="AC30" s="160" t="str">
        <f>IF(AC29="","",VLOOKUP(AC29,'シフト記号表（従来型・ユニット型共通）'!$C$6:$L$47,10,FALSE))</f>
        <v/>
      </c>
      <c r="AD30" s="158" t="str">
        <f>IF(AD29="","",VLOOKUP(AD29,'シフト記号表（従来型・ユニット型共通）'!$C$6:$L$47,10,FALSE))</f>
        <v/>
      </c>
      <c r="AE30" s="159" t="str">
        <f>IF(AE29="","",VLOOKUP(AE29,'シフト記号表（従来型・ユニット型共通）'!$C$6:$L$47,10,FALSE))</f>
        <v/>
      </c>
      <c r="AF30" s="159" t="str">
        <f>IF(AF29="","",VLOOKUP(AF29,'シフト記号表（従来型・ユニット型共通）'!$C$6:$L$47,10,FALSE))</f>
        <v/>
      </c>
      <c r="AG30" s="159" t="str">
        <f>IF(AG29="","",VLOOKUP(AG29,'シフト記号表（従来型・ユニット型共通）'!$C$6:$L$47,10,FALSE))</f>
        <v/>
      </c>
      <c r="AH30" s="159" t="str">
        <f>IF(AH29="","",VLOOKUP(AH29,'シフト記号表（従来型・ユニット型共通）'!$C$6:$L$47,10,FALSE))</f>
        <v/>
      </c>
      <c r="AI30" s="159" t="str">
        <f>IF(AI29="","",VLOOKUP(AI29,'シフト記号表（従来型・ユニット型共通）'!$C$6:$L$47,10,FALSE))</f>
        <v/>
      </c>
      <c r="AJ30" s="160" t="str">
        <f>IF(AJ29="","",VLOOKUP(AJ29,'シフト記号表（従来型・ユニット型共通）'!$C$6:$L$47,10,FALSE))</f>
        <v/>
      </c>
      <c r="AK30" s="158" t="str">
        <f>IF(AK29="","",VLOOKUP(AK29,'シフト記号表（従来型・ユニット型共通）'!$C$6:$L$47,10,FALSE))</f>
        <v/>
      </c>
      <c r="AL30" s="159" t="str">
        <f>IF(AL29="","",VLOOKUP(AL29,'シフト記号表（従来型・ユニット型共通）'!$C$6:$L$47,10,FALSE))</f>
        <v/>
      </c>
      <c r="AM30" s="159" t="str">
        <f>IF(AM29="","",VLOOKUP(AM29,'シフト記号表（従来型・ユニット型共通）'!$C$6:$L$47,10,FALSE))</f>
        <v/>
      </c>
      <c r="AN30" s="159" t="str">
        <f>IF(AN29="","",VLOOKUP(AN29,'シフト記号表（従来型・ユニット型共通）'!$C$6:$L$47,10,FALSE))</f>
        <v/>
      </c>
      <c r="AO30" s="159" t="str">
        <f>IF(AO29="","",VLOOKUP(AO29,'シフト記号表（従来型・ユニット型共通）'!$C$6:$L$47,10,FALSE))</f>
        <v/>
      </c>
      <c r="AP30" s="159" t="str">
        <f>IF(AP29="","",VLOOKUP(AP29,'シフト記号表（従来型・ユニット型共通）'!$C$6:$L$47,10,FALSE))</f>
        <v/>
      </c>
      <c r="AQ30" s="160" t="str">
        <f>IF(AQ29="","",VLOOKUP(AQ29,'シフト記号表（従来型・ユニット型共通）'!$C$6:$L$47,10,FALSE))</f>
        <v/>
      </c>
      <c r="AR30" s="158" t="str">
        <f>IF(AR29="","",VLOOKUP(AR29,'シフト記号表（従来型・ユニット型共通）'!$C$6:$L$47,10,FALSE))</f>
        <v/>
      </c>
      <c r="AS30" s="159" t="str">
        <f>IF(AS29="","",VLOOKUP(AS29,'シフト記号表（従来型・ユニット型共通）'!$C$6:$L$47,10,FALSE))</f>
        <v/>
      </c>
      <c r="AT30" s="159" t="str">
        <f>IF(AT29="","",VLOOKUP(AT29,'シフト記号表（従来型・ユニット型共通）'!$C$6:$L$47,10,FALSE))</f>
        <v/>
      </c>
      <c r="AU30" s="159" t="str">
        <f>IF(AU29="","",VLOOKUP(AU29,'シフト記号表（従来型・ユニット型共通）'!$C$6:$L$47,10,FALSE))</f>
        <v/>
      </c>
      <c r="AV30" s="159" t="str">
        <f>IF(AV29="","",VLOOKUP(AV29,'シフト記号表（従来型・ユニット型共通）'!$C$6:$L$47,10,FALSE))</f>
        <v/>
      </c>
      <c r="AW30" s="159" t="str">
        <f>IF(AW29="","",VLOOKUP(AW29,'シフト記号表（従来型・ユニット型共通）'!$C$6:$L$47,10,FALSE))</f>
        <v/>
      </c>
      <c r="AX30" s="160" t="str">
        <f>IF(AX29="","",VLOOKUP(AX29,'シフト記号表（従来型・ユニット型共通）'!$C$6:$L$47,10,FALSE))</f>
        <v/>
      </c>
      <c r="AY30" s="158" t="str">
        <f>IF(AY29="","",VLOOKUP(AY29,'シフト記号表（従来型・ユニット型共通）'!$C$6:$L$47,10,FALSE))</f>
        <v/>
      </c>
      <c r="AZ30" s="159" t="str">
        <f>IF(AZ29="","",VLOOKUP(AZ29,'シフト記号表（従来型・ユニット型共通）'!$C$6:$L$47,10,FALSE))</f>
        <v/>
      </c>
      <c r="BA30" s="159" t="str">
        <f>IF(BA29="","",VLOOKUP(BA29,'シフト記号表（従来型・ユニット型共通）'!$C$6:$L$47,10,FALSE))</f>
        <v/>
      </c>
      <c r="BB30" s="1064">
        <f>IF($BE$3="４週",SUM(W30:AX30),IF($BE$3="暦月",SUM(W30:BA30),""))</f>
        <v>0</v>
      </c>
      <c r="BC30" s="1065"/>
      <c r="BD30" s="1066">
        <f>IF($BE$3="４週",BB30/4,IF($BE$3="暦月",(BB30/($BE$8/7)),""))</f>
        <v>0</v>
      </c>
      <c r="BE30" s="1065"/>
      <c r="BF30" s="1061"/>
      <c r="BG30" s="1062"/>
      <c r="BH30" s="1062"/>
      <c r="BI30" s="1062"/>
      <c r="BJ30" s="1063"/>
    </row>
    <row r="31" spans="2:62" ht="20.25" customHeight="1" x14ac:dyDescent="0.15">
      <c r="B31" s="992">
        <f>B29+1</f>
        <v>8</v>
      </c>
      <c r="C31" s="999"/>
      <c r="D31" s="1000"/>
      <c r="E31" s="153"/>
      <c r="F31" s="154"/>
      <c r="G31" s="153"/>
      <c r="H31" s="154"/>
      <c r="I31" s="1003"/>
      <c r="J31" s="1004"/>
      <c r="K31" s="1052"/>
      <c r="L31" s="1053"/>
      <c r="M31" s="1053"/>
      <c r="N31" s="1000"/>
      <c r="O31" s="1022"/>
      <c r="P31" s="1023"/>
      <c r="Q31" s="1023"/>
      <c r="R31" s="1023"/>
      <c r="S31" s="1024"/>
      <c r="T31" s="163" t="s">
        <v>192</v>
      </c>
      <c r="U31" s="164"/>
      <c r="V31" s="165"/>
      <c r="W31" s="166"/>
      <c r="X31" s="167"/>
      <c r="Y31" s="167"/>
      <c r="Z31" s="167"/>
      <c r="AA31" s="167"/>
      <c r="AB31" s="167"/>
      <c r="AC31" s="168"/>
      <c r="AD31" s="166"/>
      <c r="AE31" s="167"/>
      <c r="AF31" s="167"/>
      <c r="AG31" s="167"/>
      <c r="AH31" s="167"/>
      <c r="AI31" s="167"/>
      <c r="AJ31" s="168"/>
      <c r="AK31" s="166"/>
      <c r="AL31" s="167"/>
      <c r="AM31" s="167"/>
      <c r="AN31" s="167"/>
      <c r="AO31" s="167"/>
      <c r="AP31" s="167"/>
      <c r="AQ31" s="168"/>
      <c r="AR31" s="166"/>
      <c r="AS31" s="167"/>
      <c r="AT31" s="167"/>
      <c r="AU31" s="167"/>
      <c r="AV31" s="167"/>
      <c r="AW31" s="167"/>
      <c r="AX31" s="168"/>
      <c r="AY31" s="166"/>
      <c r="AZ31" s="167"/>
      <c r="BA31" s="169"/>
      <c r="BB31" s="1054"/>
      <c r="BC31" s="1055"/>
      <c r="BD31" s="1056"/>
      <c r="BE31" s="1057"/>
      <c r="BF31" s="1058"/>
      <c r="BG31" s="1059"/>
      <c r="BH31" s="1059"/>
      <c r="BI31" s="1059"/>
      <c r="BJ31" s="1060"/>
    </row>
    <row r="32" spans="2:62" ht="20.25" customHeight="1" x14ac:dyDescent="0.15">
      <c r="B32" s="993"/>
      <c r="C32" s="1001"/>
      <c r="D32" s="1002"/>
      <c r="E32" s="153"/>
      <c r="F32" s="154">
        <f>C31</f>
        <v>0</v>
      </c>
      <c r="G32" s="153"/>
      <c r="H32" s="154">
        <f>I31</f>
        <v>0</v>
      </c>
      <c r="I32" s="1005"/>
      <c r="J32" s="1006"/>
      <c r="K32" s="1017"/>
      <c r="L32" s="1018"/>
      <c r="M32" s="1018"/>
      <c r="N32" s="1002"/>
      <c r="O32" s="1022"/>
      <c r="P32" s="1023"/>
      <c r="Q32" s="1023"/>
      <c r="R32" s="1023"/>
      <c r="S32" s="1024"/>
      <c r="T32" s="155" t="s">
        <v>195</v>
      </c>
      <c r="U32" s="156"/>
      <c r="V32" s="157"/>
      <c r="W32" s="158" t="str">
        <f>IF(W31="","",VLOOKUP(W31,'シフト記号表（従来型・ユニット型共通）'!$C$6:$L$47,10,FALSE))</f>
        <v/>
      </c>
      <c r="X32" s="159" t="str">
        <f>IF(X31="","",VLOOKUP(X31,'シフト記号表（従来型・ユニット型共通）'!$C$6:$L$47,10,FALSE))</f>
        <v/>
      </c>
      <c r="Y32" s="159" t="str">
        <f>IF(Y31="","",VLOOKUP(Y31,'シフト記号表（従来型・ユニット型共通）'!$C$6:$L$47,10,FALSE))</f>
        <v/>
      </c>
      <c r="Z32" s="159" t="str">
        <f>IF(Z31="","",VLOOKUP(Z31,'シフト記号表（従来型・ユニット型共通）'!$C$6:$L$47,10,FALSE))</f>
        <v/>
      </c>
      <c r="AA32" s="159" t="str">
        <f>IF(AA31="","",VLOOKUP(AA31,'シフト記号表（従来型・ユニット型共通）'!$C$6:$L$47,10,FALSE))</f>
        <v/>
      </c>
      <c r="AB32" s="159" t="str">
        <f>IF(AB31="","",VLOOKUP(AB31,'シフト記号表（従来型・ユニット型共通）'!$C$6:$L$47,10,FALSE))</f>
        <v/>
      </c>
      <c r="AC32" s="160" t="str">
        <f>IF(AC31="","",VLOOKUP(AC31,'シフト記号表（従来型・ユニット型共通）'!$C$6:$L$47,10,FALSE))</f>
        <v/>
      </c>
      <c r="AD32" s="158" t="str">
        <f>IF(AD31="","",VLOOKUP(AD31,'シフト記号表（従来型・ユニット型共通）'!$C$6:$L$47,10,FALSE))</f>
        <v/>
      </c>
      <c r="AE32" s="159" t="str">
        <f>IF(AE31="","",VLOOKUP(AE31,'シフト記号表（従来型・ユニット型共通）'!$C$6:$L$47,10,FALSE))</f>
        <v/>
      </c>
      <c r="AF32" s="159" t="str">
        <f>IF(AF31="","",VLOOKUP(AF31,'シフト記号表（従来型・ユニット型共通）'!$C$6:$L$47,10,FALSE))</f>
        <v/>
      </c>
      <c r="AG32" s="159" t="str">
        <f>IF(AG31="","",VLOOKUP(AG31,'シフト記号表（従来型・ユニット型共通）'!$C$6:$L$47,10,FALSE))</f>
        <v/>
      </c>
      <c r="AH32" s="159" t="str">
        <f>IF(AH31="","",VLOOKUP(AH31,'シフト記号表（従来型・ユニット型共通）'!$C$6:$L$47,10,FALSE))</f>
        <v/>
      </c>
      <c r="AI32" s="159" t="str">
        <f>IF(AI31="","",VLOOKUP(AI31,'シフト記号表（従来型・ユニット型共通）'!$C$6:$L$47,10,FALSE))</f>
        <v/>
      </c>
      <c r="AJ32" s="160" t="str">
        <f>IF(AJ31="","",VLOOKUP(AJ31,'シフト記号表（従来型・ユニット型共通）'!$C$6:$L$47,10,FALSE))</f>
        <v/>
      </c>
      <c r="AK32" s="158" t="str">
        <f>IF(AK31="","",VLOOKUP(AK31,'シフト記号表（従来型・ユニット型共通）'!$C$6:$L$47,10,FALSE))</f>
        <v/>
      </c>
      <c r="AL32" s="159" t="str">
        <f>IF(AL31="","",VLOOKUP(AL31,'シフト記号表（従来型・ユニット型共通）'!$C$6:$L$47,10,FALSE))</f>
        <v/>
      </c>
      <c r="AM32" s="159" t="str">
        <f>IF(AM31="","",VLOOKUP(AM31,'シフト記号表（従来型・ユニット型共通）'!$C$6:$L$47,10,FALSE))</f>
        <v/>
      </c>
      <c r="AN32" s="159" t="str">
        <f>IF(AN31="","",VLOOKUP(AN31,'シフト記号表（従来型・ユニット型共通）'!$C$6:$L$47,10,FALSE))</f>
        <v/>
      </c>
      <c r="AO32" s="159" t="str">
        <f>IF(AO31="","",VLOOKUP(AO31,'シフト記号表（従来型・ユニット型共通）'!$C$6:$L$47,10,FALSE))</f>
        <v/>
      </c>
      <c r="AP32" s="159" t="str">
        <f>IF(AP31="","",VLOOKUP(AP31,'シフト記号表（従来型・ユニット型共通）'!$C$6:$L$47,10,FALSE))</f>
        <v/>
      </c>
      <c r="AQ32" s="160" t="str">
        <f>IF(AQ31="","",VLOOKUP(AQ31,'シフト記号表（従来型・ユニット型共通）'!$C$6:$L$47,10,FALSE))</f>
        <v/>
      </c>
      <c r="AR32" s="158" t="str">
        <f>IF(AR31="","",VLOOKUP(AR31,'シフト記号表（従来型・ユニット型共通）'!$C$6:$L$47,10,FALSE))</f>
        <v/>
      </c>
      <c r="AS32" s="159" t="str">
        <f>IF(AS31="","",VLOOKUP(AS31,'シフト記号表（従来型・ユニット型共通）'!$C$6:$L$47,10,FALSE))</f>
        <v/>
      </c>
      <c r="AT32" s="159" t="str">
        <f>IF(AT31="","",VLOOKUP(AT31,'シフト記号表（従来型・ユニット型共通）'!$C$6:$L$47,10,FALSE))</f>
        <v/>
      </c>
      <c r="AU32" s="159" t="str">
        <f>IF(AU31="","",VLOOKUP(AU31,'シフト記号表（従来型・ユニット型共通）'!$C$6:$L$47,10,FALSE))</f>
        <v/>
      </c>
      <c r="AV32" s="159" t="str">
        <f>IF(AV31="","",VLOOKUP(AV31,'シフト記号表（従来型・ユニット型共通）'!$C$6:$L$47,10,FALSE))</f>
        <v/>
      </c>
      <c r="AW32" s="159" t="str">
        <f>IF(AW31="","",VLOOKUP(AW31,'シフト記号表（従来型・ユニット型共通）'!$C$6:$L$47,10,FALSE))</f>
        <v/>
      </c>
      <c r="AX32" s="160" t="str">
        <f>IF(AX31="","",VLOOKUP(AX31,'シフト記号表（従来型・ユニット型共通）'!$C$6:$L$47,10,FALSE))</f>
        <v/>
      </c>
      <c r="AY32" s="158" t="str">
        <f>IF(AY31="","",VLOOKUP(AY31,'シフト記号表（従来型・ユニット型共通）'!$C$6:$L$47,10,FALSE))</f>
        <v/>
      </c>
      <c r="AZ32" s="159" t="str">
        <f>IF(AZ31="","",VLOOKUP(AZ31,'シフト記号表（従来型・ユニット型共通）'!$C$6:$L$47,10,FALSE))</f>
        <v/>
      </c>
      <c r="BA32" s="159" t="str">
        <f>IF(BA31="","",VLOOKUP(BA31,'シフト記号表（従来型・ユニット型共通）'!$C$6:$L$47,10,FALSE))</f>
        <v/>
      </c>
      <c r="BB32" s="1064">
        <f>IF($BE$3="４週",SUM(W32:AX32),IF($BE$3="暦月",SUM(W32:BA32),""))</f>
        <v>0</v>
      </c>
      <c r="BC32" s="1065"/>
      <c r="BD32" s="1066">
        <f>IF($BE$3="４週",BB32/4,IF($BE$3="暦月",(BB32/($BE$8/7)),""))</f>
        <v>0</v>
      </c>
      <c r="BE32" s="1065"/>
      <c r="BF32" s="1061"/>
      <c r="BG32" s="1062"/>
      <c r="BH32" s="1062"/>
      <c r="BI32" s="1062"/>
      <c r="BJ32" s="1063"/>
    </row>
    <row r="33" spans="2:62" ht="20.25" customHeight="1" x14ac:dyDescent="0.15">
      <c r="B33" s="992">
        <f>B31+1</f>
        <v>9</v>
      </c>
      <c r="C33" s="999"/>
      <c r="D33" s="1000"/>
      <c r="E33" s="153"/>
      <c r="F33" s="154"/>
      <c r="G33" s="153"/>
      <c r="H33" s="154"/>
      <c r="I33" s="1003"/>
      <c r="J33" s="1004"/>
      <c r="K33" s="1052"/>
      <c r="L33" s="1053"/>
      <c r="M33" s="1053"/>
      <c r="N33" s="1000"/>
      <c r="O33" s="1022"/>
      <c r="P33" s="1023"/>
      <c r="Q33" s="1023"/>
      <c r="R33" s="1023"/>
      <c r="S33" s="1024"/>
      <c r="T33" s="163" t="s">
        <v>192</v>
      </c>
      <c r="U33" s="164"/>
      <c r="V33" s="165"/>
      <c r="W33" s="166"/>
      <c r="X33" s="167"/>
      <c r="Y33" s="167"/>
      <c r="Z33" s="167"/>
      <c r="AA33" s="167"/>
      <c r="AB33" s="167"/>
      <c r="AC33" s="168"/>
      <c r="AD33" s="166"/>
      <c r="AE33" s="167"/>
      <c r="AF33" s="167"/>
      <c r="AG33" s="167"/>
      <c r="AH33" s="167"/>
      <c r="AI33" s="167"/>
      <c r="AJ33" s="168"/>
      <c r="AK33" s="166"/>
      <c r="AL33" s="167"/>
      <c r="AM33" s="167"/>
      <c r="AN33" s="167"/>
      <c r="AO33" s="167"/>
      <c r="AP33" s="167"/>
      <c r="AQ33" s="168"/>
      <c r="AR33" s="166"/>
      <c r="AS33" s="167"/>
      <c r="AT33" s="167"/>
      <c r="AU33" s="167"/>
      <c r="AV33" s="167"/>
      <c r="AW33" s="167"/>
      <c r="AX33" s="168"/>
      <c r="AY33" s="166"/>
      <c r="AZ33" s="167"/>
      <c r="BA33" s="169"/>
      <c r="BB33" s="1054"/>
      <c r="BC33" s="1055"/>
      <c r="BD33" s="1056"/>
      <c r="BE33" s="1057"/>
      <c r="BF33" s="1058"/>
      <c r="BG33" s="1059"/>
      <c r="BH33" s="1059"/>
      <c r="BI33" s="1059"/>
      <c r="BJ33" s="1060"/>
    </row>
    <row r="34" spans="2:62" ht="20.25" customHeight="1" x14ac:dyDescent="0.15">
      <c r="B34" s="993"/>
      <c r="C34" s="1001"/>
      <c r="D34" s="1002"/>
      <c r="E34" s="153"/>
      <c r="F34" s="154">
        <f>C33</f>
        <v>0</v>
      </c>
      <c r="G34" s="153"/>
      <c r="H34" s="154">
        <f>I33</f>
        <v>0</v>
      </c>
      <c r="I34" s="1005"/>
      <c r="J34" s="1006"/>
      <c r="K34" s="1017"/>
      <c r="L34" s="1018"/>
      <c r="M34" s="1018"/>
      <c r="N34" s="1002"/>
      <c r="O34" s="1022"/>
      <c r="P34" s="1023"/>
      <c r="Q34" s="1023"/>
      <c r="R34" s="1023"/>
      <c r="S34" s="1024"/>
      <c r="T34" s="170" t="s">
        <v>195</v>
      </c>
      <c r="U34" s="171"/>
      <c r="V34" s="172"/>
      <c r="W34" s="158" t="str">
        <f>IF(W33="","",VLOOKUP(W33,'シフト記号表（従来型・ユニット型共通）'!$C$6:$L$47,10,FALSE))</f>
        <v/>
      </c>
      <c r="X34" s="159" t="str">
        <f>IF(X33="","",VLOOKUP(X33,'シフト記号表（従来型・ユニット型共通）'!$C$6:$L$47,10,FALSE))</f>
        <v/>
      </c>
      <c r="Y34" s="159" t="str">
        <f>IF(Y33="","",VLOOKUP(Y33,'シフト記号表（従来型・ユニット型共通）'!$C$6:$L$47,10,FALSE))</f>
        <v/>
      </c>
      <c r="Z34" s="159" t="str">
        <f>IF(Z33="","",VLOOKUP(Z33,'シフト記号表（従来型・ユニット型共通）'!$C$6:$L$47,10,FALSE))</f>
        <v/>
      </c>
      <c r="AA34" s="159" t="str">
        <f>IF(AA33="","",VLOOKUP(AA33,'シフト記号表（従来型・ユニット型共通）'!$C$6:$L$47,10,FALSE))</f>
        <v/>
      </c>
      <c r="AB34" s="159" t="str">
        <f>IF(AB33="","",VLOOKUP(AB33,'シフト記号表（従来型・ユニット型共通）'!$C$6:$L$47,10,FALSE))</f>
        <v/>
      </c>
      <c r="AC34" s="160" t="str">
        <f>IF(AC33="","",VLOOKUP(AC33,'シフト記号表（従来型・ユニット型共通）'!$C$6:$L$47,10,FALSE))</f>
        <v/>
      </c>
      <c r="AD34" s="158" t="str">
        <f>IF(AD33="","",VLOOKUP(AD33,'シフト記号表（従来型・ユニット型共通）'!$C$6:$L$47,10,FALSE))</f>
        <v/>
      </c>
      <c r="AE34" s="159" t="str">
        <f>IF(AE33="","",VLOOKUP(AE33,'シフト記号表（従来型・ユニット型共通）'!$C$6:$L$47,10,FALSE))</f>
        <v/>
      </c>
      <c r="AF34" s="159" t="str">
        <f>IF(AF33="","",VLOOKUP(AF33,'シフト記号表（従来型・ユニット型共通）'!$C$6:$L$47,10,FALSE))</f>
        <v/>
      </c>
      <c r="AG34" s="159" t="str">
        <f>IF(AG33="","",VLOOKUP(AG33,'シフト記号表（従来型・ユニット型共通）'!$C$6:$L$47,10,FALSE))</f>
        <v/>
      </c>
      <c r="AH34" s="159" t="str">
        <f>IF(AH33="","",VLOOKUP(AH33,'シフト記号表（従来型・ユニット型共通）'!$C$6:$L$47,10,FALSE))</f>
        <v/>
      </c>
      <c r="AI34" s="159" t="str">
        <f>IF(AI33="","",VLOOKUP(AI33,'シフト記号表（従来型・ユニット型共通）'!$C$6:$L$47,10,FALSE))</f>
        <v/>
      </c>
      <c r="AJ34" s="160" t="str">
        <f>IF(AJ33="","",VLOOKUP(AJ33,'シフト記号表（従来型・ユニット型共通）'!$C$6:$L$47,10,FALSE))</f>
        <v/>
      </c>
      <c r="AK34" s="158" t="str">
        <f>IF(AK33="","",VLOOKUP(AK33,'シフト記号表（従来型・ユニット型共通）'!$C$6:$L$47,10,FALSE))</f>
        <v/>
      </c>
      <c r="AL34" s="159" t="str">
        <f>IF(AL33="","",VLOOKUP(AL33,'シフト記号表（従来型・ユニット型共通）'!$C$6:$L$47,10,FALSE))</f>
        <v/>
      </c>
      <c r="AM34" s="159" t="str">
        <f>IF(AM33="","",VLOOKUP(AM33,'シフト記号表（従来型・ユニット型共通）'!$C$6:$L$47,10,FALSE))</f>
        <v/>
      </c>
      <c r="AN34" s="159" t="str">
        <f>IF(AN33="","",VLOOKUP(AN33,'シフト記号表（従来型・ユニット型共通）'!$C$6:$L$47,10,FALSE))</f>
        <v/>
      </c>
      <c r="AO34" s="159" t="str">
        <f>IF(AO33="","",VLOOKUP(AO33,'シフト記号表（従来型・ユニット型共通）'!$C$6:$L$47,10,FALSE))</f>
        <v/>
      </c>
      <c r="AP34" s="159" t="str">
        <f>IF(AP33="","",VLOOKUP(AP33,'シフト記号表（従来型・ユニット型共通）'!$C$6:$L$47,10,FALSE))</f>
        <v/>
      </c>
      <c r="AQ34" s="160" t="str">
        <f>IF(AQ33="","",VLOOKUP(AQ33,'シフト記号表（従来型・ユニット型共通）'!$C$6:$L$47,10,FALSE))</f>
        <v/>
      </c>
      <c r="AR34" s="158" t="str">
        <f>IF(AR33="","",VLOOKUP(AR33,'シフト記号表（従来型・ユニット型共通）'!$C$6:$L$47,10,FALSE))</f>
        <v/>
      </c>
      <c r="AS34" s="159" t="str">
        <f>IF(AS33="","",VLOOKUP(AS33,'シフト記号表（従来型・ユニット型共通）'!$C$6:$L$47,10,FALSE))</f>
        <v/>
      </c>
      <c r="AT34" s="159" t="str">
        <f>IF(AT33="","",VLOOKUP(AT33,'シフト記号表（従来型・ユニット型共通）'!$C$6:$L$47,10,FALSE))</f>
        <v/>
      </c>
      <c r="AU34" s="159" t="str">
        <f>IF(AU33="","",VLOOKUP(AU33,'シフト記号表（従来型・ユニット型共通）'!$C$6:$L$47,10,FALSE))</f>
        <v/>
      </c>
      <c r="AV34" s="159" t="str">
        <f>IF(AV33="","",VLOOKUP(AV33,'シフト記号表（従来型・ユニット型共通）'!$C$6:$L$47,10,FALSE))</f>
        <v/>
      </c>
      <c r="AW34" s="159" t="str">
        <f>IF(AW33="","",VLOOKUP(AW33,'シフト記号表（従来型・ユニット型共通）'!$C$6:$L$47,10,FALSE))</f>
        <v/>
      </c>
      <c r="AX34" s="160" t="str">
        <f>IF(AX33="","",VLOOKUP(AX33,'シフト記号表（従来型・ユニット型共通）'!$C$6:$L$47,10,FALSE))</f>
        <v/>
      </c>
      <c r="AY34" s="158" t="str">
        <f>IF(AY33="","",VLOOKUP(AY33,'シフト記号表（従来型・ユニット型共通）'!$C$6:$L$47,10,FALSE))</f>
        <v/>
      </c>
      <c r="AZ34" s="159" t="str">
        <f>IF(AZ33="","",VLOOKUP(AZ33,'シフト記号表（従来型・ユニット型共通）'!$C$6:$L$47,10,FALSE))</f>
        <v/>
      </c>
      <c r="BA34" s="159" t="str">
        <f>IF(BA33="","",VLOOKUP(BA33,'シフト記号表（従来型・ユニット型共通）'!$C$6:$L$47,10,FALSE))</f>
        <v/>
      </c>
      <c r="BB34" s="1064">
        <f>IF($BE$3="４週",SUM(W34:AX34),IF($BE$3="暦月",SUM(W34:BA34),""))</f>
        <v>0</v>
      </c>
      <c r="BC34" s="1065"/>
      <c r="BD34" s="1066">
        <f>IF($BE$3="４週",BB34/4,IF($BE$3="暦月",(BB34/($BE$8/7)),""))</f>
        <v>0</v>
      </c>
      <c r="BE34" s="1065"/>
      <c r="BF34" s="1061"/>
      <c r="BG34" s="1062"/>
      <c r="BH34" s="1062"/>
      <c r="BI34" s="1062"/>
      <c r="BJ34" s="1063"/>
    </row>
    <row r="35" spans="2:62" ht="20.25" customHeight="1" x14ac:dyDescent="0.15">
      <c r="B35" s="992">
        <f>B33+1</f>
        <v>10</v>
      </c>
      <c r="C35" s="999"/>
      <c r="D35" s="1000"/>
      <c r="E35" s="153"/>
      <c r="F35" s="154"/>
      <c r="G35" s="153"/>
      <c r="H35" s="154"/>
      <c r="I35" s="1003"/>
      <c r="J35" s="1004"/>
      <c r="K35" s="1052"/>
      <c r="L35" s="1053"/>
      <c r="M35" s="1053"/>
      <c r="N35" s="1000"/>
      <c r="O35" s="1022"/>
      <c r="P35" s="1023"/>
      <c r="Q35" s="1023"/>
      <c r="R35" s="1023"/>
      <c r="S35" s="1024"/>
      <c r="T35" s="173" t="s">
        <v>192</v>
      </c>
      <c r="V35" s="174"/>
      <c r="W35" s="166"/>
      <c r="X35" s="167"/>
      <c r="Y35" s="167"/>
      <c r="Z35" s="167"/>
      <c r="AA35" s="167"/>
      <c r="AB35" s="167"/>
      <c r="AC35" s="168"/>
      <c r="AD35" s="166"/>
      <c r="AE35" s="167"/>
      <c r="AF35" s="167"/>
      <c r="AG35" s="167"/>
      <c r="AH35" s="167"/>
      <c r="AI35" s="167"/>
      <c r="AJ35" s="168"/>
      <c r="AK35" s="166"/>
      <c r="AL35" s="167"/>
      <c r="AM35" s="167"/>
      <c r="AN35" s="167"/>
      <c r="AO35" s="167"/>
      <c r="AP35" s="167"/>
      <c r="AQ35" s="168"/>
      <c r="AR35" s="166"/>
      <c r="AS35" s="167"/>
      <c r="AT35" s="167"/>
      <c r="AU35" s="167"/>
      <c r="AV35" s="167"/>
      <c r="AW35" s="167"/>
      <c r="AX35" s="168"/>
      <c r="AY35" s="166"/>
      <c r="AZ35" s="167"/>
      <c r="BA35" s="169"/>
      <c r="BB35" s="1054"/>
      <c r="BC35" s="1055"/>
      <c r="BD35" s="1056"/>
      <c r="BE35" s="1057"/>
      <c r="BF35" s="1058"/>
      <c r="BG35" s="1059"/>
      <c r="BH35" s="1059"/>
      <c r="BI35" s="1059"/>
      <c r="BJ35" s="1060"/>
    </row>
    <row r="36" spans="2:62" ht="20.25" customHeight="1" x14ac:dyDescent="0.15">
      <c r="B36" s="993"/>
      <c r="C36" s="1001"/>
      <c r="D36" s="1002"/>
      <c r="E36" s="153"/>
      <c r="F36" s="154">
        <f>C35</f>
        <v>0</v>
      </c>
      <c r="G36" s="153"/>
      <c r="H36" s="154">
        <f>I35</f>
        <v>0</v>
      </c>
      <c r="I36" s="1005"/>
      <c r="J36" s="1006"/>
      <c r="K36" s="1017"/>
      <c r="L36" s="1018"/>
      <c r="M36" s="1018"/>
      <c r="N36" s="1002"/>
      <c r="O36" s="1022"/>
      <c r="P36" s="1023"/>
      <c r="Q36" s="1023"/>
      <c r="R36" s="1023"/>
      <c r="S36" s="1024"/>
      <c r="T36" s="170" t="s">
        <v>195</v>
      </c>
      <c r="U36" s="171"/>
      <c r="V36" s="172"/>
      <c r="W36" s="158" t="str">
        <f>IF(W35="","",VLOOKUP(W35,'シフト記号表（従来型・ユニット型共通）'!$C$6:$L$47,10,FALSE))</f>
        <v/>
      </c>
      <c r="X36" s="159" t="str">
        <f>IF(X35="","",VLOOKUP(X35,'シフト記号表（従来型・ユニット型共通）'!$C$6:$L$47,10,FALSE))</f>
        <v/>
      </c>
      <c r="Y36" s="159" t="str">
        <f>IF(Y35="","",VLOOKUP(Y35,'シフト記号表（従来型・ユニット型共通）'!$C$6:$L$47,10,FALSE))</f>
        <v/>
      </c>
      <c r="Z36" s="159" t="str">
        <f>IF(Z35="","",VLOOKUP(Z35,'シフト記号表（従来型・ユニット型共通）'!$C$6:$L$47,10,FALSE))</f>
        <v/>
      </c>
      <c r="AA36" s="159" t="str">
        <f>IF(AA35="","",VLOOKUP(AA35,'シフト記号表（従来型・ユニット型共通）'!$C$6:$L$47,10,FALSE))</f>
        <v/>
      </c>
      <c r="AB36" s="159" t="str">
        <f>IF(AB35="","",VLOOKUP(AB35,'シフト記号表（従来型・ユニット型共通）'!$C$6:$L$47,10,FALSE))</f>
        <v/>
      </c>
      <c r="AC36" s="160" t="str">
        <f>IF(AC35="","",VLOOKUP(AC35,'シフト記号表（従来型・ユニット型共通）'!$C$6:$L$47,10,FALSE))</f>
        <v/>
      </c>
      <c r="AD36" s="158" t="str">
        <f>IF(AD35="","",VLOOKUP(AD35,'シフト記号表（従来型・ユニット型共通）'!$C$6:$L$47,10,FALSE))</f>
        <v/>
      </c>
      <c r="AE36" s="159" t="str">
        <f>IF(AE35="","",VLOOKUP(AE35,'シフト記号表（従来型・ユニット型共通）'!$C$6:$L$47,10,FALSE))</f>
        <v/>
      </c>
      <c r="AF36" s="159" t="str">
        <f>IF(AF35="","",VLOOKUP(AF35,'シフト記号表（従来型・ユニット型共通）'!$C$6:$L$47,10,FALSE))</f>
        <v/>
      </c>
      <c r="AG36" s="159" t="str">
        <f>IF(AG35="","",VLOOKUP(AG35,'シフト記号表（従来型・ユニット型共通）'!$C$6:$L$47,10,FALSE))</f>
        <v/>
      </c>
      <c r="AH36" s="159" t="str">
        <f>IF(AH35="","",VLOOKUP(AH35,'シフト記号表（従来型・ユニット型共通）'!$C$6:$L$47,10,FALSE))</f>
        <v/>
      </c>
      <c r="AI36" s="159" t="str">
        <f>IF(AI35="","",VLOOKUP(AI35,'シフト記号表（従来型・ユニット型共通）'!$C$6:$L$47,10,FALSE))</f>
        <v/>
      </c>
      <c r="AJ36" s="160" t="str">
        <f>IF(AJ35="","",VLOOKUP(AJ35,'シフト記号表（従来型・ユニット型共通）'!$C$6:$L$47,10,FALSE))</f>
        <v/>
      </c>
      <c r="AK36" s="158" t="str">
        <f>IF(AK35="","",VLOOKUP(AK35,'シフト記号表（従来型・ユニット型共通）'!$C$6:$L$47,10,FALSE))</f>
        <v/>
      </c>
      <c r="AL36" s="159" t="str">
        <f>IF(AL35="","",VLOOKUP(AL35,'シフト記号表（従来型・ユニット型共通）'!$C$6:$L$47,10,FALSE))</f>
        <v/>
      </c>
      <c r="AM36" s="159" t="str">
        <f>IF(AM35="","",VLOOKUP(AM35,'シフト記号表（従来型・ユニット型共通）'!$C$6:$L$47,10,FALSE))</f>
        <v/>
      </c>
      <c r="AN36" s="159" t="str">
        <f>IF(AN35="","",VLOOKUP(AN35,'シフト記号表（従来型・ユニット型共通）'!$C$6:$L$47,10,FALSE))</f>
        <v/>
      </c>
      <c r="AO36" s="159" t="str">
        <f>IF(AO35="","",VLOOKUP(AO35,'シフト記号表（従来型・ユニット型共通）'!$C$6:$L$47,10,FALSE))</f>
        <v/>
      </c>
      <c r="AP36" s="159" t="str">
        <f>IF(AP35="","",VLOOKUP(AP35,'シフト記号表（従来型・ユニット型共通）'!$C$6:$L$47,10,FALSE))</f>
        <v/>
      </c>
      <c r="AQ36" s="160" t="str">
        <f>IF(AQ35="","",VLOOKUP(AQ35,'シフト記号表（従来型・ユニット型共通）'!$C$6:$L$47,10,FALSE))</f>
        <v/>
      </c>
      <c r="AR36" s="158" t="str">
        <f>IF(AR35="","",VLOOKUP(AR35,'シフト記号表（従来型・ユニット型共通）'!$C$6:$L$47,10,FALSE))</f>
        <v/>
      </c>
      <c r="AS36" s="159" t="str">
        <f>IF(AS35="","",VLOOKUP(AS35,'シフト記号表（従来型・ユニット型共通）'!$C$6:$L$47,10,FALSE))</f>
        <v/>
      </c>
      <c r="AT36" s="159" t="str">
        <f>IF(AT35="","",VLOOKUP(AT35,'シフト記号表（従来型・ユニット型共通）'!$C$6:$L$47,10,FALSE))</f>
        <v/>
      </c>
      <c r="AU36" s="159" t="str">
        <f>IF(AU35="","",VLOOKUP(AU35,'シフト記号表（従来型・ユニット型共通）'!$C$6:$L$47,10,FALSE))</f>
        <v/>
      </c>
      <c r="AV36" s="159" t="str">
        <f>IF(AV35="","",VLOOKUP(AV35,'シフト記号表（従来型・ユニット型共通）'!$C$6:$L$47,10,FALSE))</f>
        <v/>
      </c>
      <c r="AW36" s="159" t="str">
        <f>IF(AW35="","",VLOOKUP(AW35,'シフト記号表（従来型・ユニット型共通）'!$C$6:$L$47,10,FALSE))</f>
        <v/>
      </c>
      <c r="AX36" s="160" t="str">
        <f>IF(AX35="","",VLOOKUP(AX35,'シフト記号表（従来型・ユニット型共通）'!$C$6:$L$47,10,FALSE))</f>
        <v/>
      </c>
      <c r="AY36" s="158" t="str">
        <f>IF(AY35="","",VLOOKUP(AY35,'シフト記号表（従来型・ユニット型共通）'!$C$6:$L$47,10,FALSE))</f>
        <v/>
      </c>
      <c r="AZ36" s="159" t="str">
        <f>IF(AZ35="","",VLOOKUP(AZ35,'シフト記号表（従来型・ユニット型共通）'!$C$6:$L$47,10,FALSE))</f>
        <v/>
      </c>
      <c r="BA36" s="159" t="str">
        <f>IF(BA35="","",VLOOKUP(BA35,'シフト記号表（従来型・ユニット型共通）'!$C$6:$L$47,10,FALSE))</f>
        <v/>
      </c>
      <c r="BB36" s="1064">
        <f>IF($BE$3="４週",SUM(W36:AX36),IF($BE$3="暦月",SUM(W36:BA36),""))</f>
        <v>0</v>
      </c>
      <c r="BC36" s="1065"/>
      <c r="BD36" s="1066">
        <f>IF($BE$3="４週",BB36/4,IF($BE$3="暦月",(BB36/($BE$8/7)),""))</f>
        <v>0</v>
      </c>
      <c r="BE36" s="1065"/>
      <c r="BF36" s="1061"/>
      <c r="BG36" s="1062"/>
      <c r="BH36" s="1062"/>
      <c r="BI36" s="1062"/>
      <c r="BJ36" s="1063"/>
    </row>
    <row r="37" spans="2:62" ht="20.25" customHeight="1" x14ac:dyDescent="0.15">
      <c r="B37" s="992">
        <f>B35+1</f>
        <v>11</v>
      </c>
      <c r="C37" s="999"/>
      <c r="D37" s="1000"/>
      <c r="E37" s="153"/>
      <c r="F37" s="154"/>
      <c r="G37" s="153"/>
      <c r="H37" s="154"/>
      <c r="I37" s="1003"/>
      <c r="J37" s="1004"/>
      <c r="K37" s="1052"/>
      <c r="L37" s="1053"/>
      <c r="M37" s="1053"/>
      <c r="N37" s="1000"/>
      <c r="O37" s="1022"/>
      <c r="P37" s="1023"/>
      <c r="Q37" s="1023"/>
      <c r="R37" s="1023"/>
      <c r="S37" s="1024"/>
      <c r="T37" s="173" t="s">
        <v>192</v>
      </c>
      <c r="V37" s="174"/>
      <c r="W37" s="166"/>
      <c r="X37" s="167"/>
      <c r="Y37" s="167"/>
      <c r="Z37" s="167"/>
      <c r="AA37" s="167"/>
      <c r="AB37" s="167"/>
      <c r="AC37" s="168"/>
      <c r="AD37" s="166"/>
      <c r="AE37" s="167"/>
      <c r="AF37" s="167"/>
      <c r="AG37" s="167"/>
      <c r="AH37" s="167"/>
      <c r="AI37" s="167"/>
      <c r="AJ37" s="168"/>
      <c r="AK37" s="166"/>
      <c r="AL37" s="167"/>
      <c r="AM37" s="167"/>
      <c r="AN37" s="167"/>
      <c r="AO37" s="167"/>
      <c r="AP37" s="167"/>
      <c r="AQ37" s="168"/>
      <c r="AR37" s="166"/>
      <c r="AS37" s="167"/>
      <c r="AT37" s="167"/>
      <c r="AU37" s="167"/>
      <c r="AV37" s="167"/>
      <c r="AW37" s="167"/>
      <c r="AX37" s="168"/>
      <c r="AY37" s="166"/>
      <c r="AZ37" s="167"/>
      <c r="BA37" s="169"/>
      <c r="BB37" s="1054"/>
      <c r="BC37" s="1055"/>
      <c r="BD37" s="1056"/>
      <c r="BE37" s="1057"/>
      <c r="BF37" s="1058"/>
      <c r="BG37" s="1059"/>
      <c r="BH37" s="1059"/>
      <c r="BI37" s="1059"/>
      <c r="BJ37" s="1060"/>
    </row>
    <row r="38" spans="2:62" ht="20.25" customHeight="1" x14ac:dyDescent="0.15">
      <c r="B38" s="993"/>
      <c r="C38" s="1001"/>
      <c r="D38" s="1002"/>
      <c r="E38" s="153"/>
      <c r="F38" s="154">
        <f>C37</f>
        <v>0</v>
      </c>
      <c r="G38" s="153"/>
      <c r="H38" s="154">
        <f>I37</f>
        <v>0</v>
      </c>
      <c r="I38" s="1005"/>
      <c r="J38" s="1006"/>
      <c r="K38" s="1017"/>
      <c r="L38" s="1018"/>
      <c r="M38" s="1018"/>
      <c r="N38" s="1002"/>
      <c r="O38" s="1022"/>
      <c r="P38" s="1023"/>
      <c r="Q38" s="1023"/>
      <c r="R38" s="1023"/>
      <c r="S38" s="1024"/>
      <c r="T38" s="170" t="s">
        <v>195</v>
      </c>
      <c r="U38" s="171"/>
      <c r="V38" s="172"/>
      <c r="W38" s="158" t="str">
        <f>IF(W37="","",VLOOKUP(W37,'シフト記号表（従来型・ユニット型共通）'!$C$6:$L$47,10,FALSE))</f>
        <v/>
      </c>
      <c r="X38" s="159" t="str">
        <f>IF(X37="","",VLOOKUP(X37,'シフト記号表（従来型・ユニット型共通）'!$C$6:$L$47,10,FALSE))</f>
        <v/>
      </c>
      <c r="Y38" s="159" t="str">
        <f>IF(Y37="","",VLOOKUP(Y37,'シフト記号表（従来型・ユニット型共通）'!$C$6:$L$47,10,FALSE))</f>
        <v/>
      </c>
      <c r="Z38" s="159" t="str">
        <f>IF(Z37="","",VLOOKUP(Z37,'シフト記号表（従来型・ユニット型共通）'!$C$6:$L$47,10,FALSE))</f>
        <v/>
      </c>
      <c r="AA38" s="159" t="str">
        <f>IF(AA37="","",VLOOKUP(AA37,'シフト記号表（従来型・ユニット型共通）'!$C$6:$L$47,10,FALSE))</f>
        <v/>
      </c>
      <c r="AB38" s="159" t="str">
        <f>IF(AB37="","",VLOOKUP(AB37,'シフト記号表（従来型・ユニット型共通）'!$C$6:$L$47,10,FALSE))</f>
        <v/>
      </c>
      <c r="AC38" s="160" t="str">
        <f>IF(AC37="","",VLOOKUP(AC37,'シフト記号表（従来型・ユニット型共通）'!$C$6:$L$47,10,FALSE))</f>
        <v/>
      </c>
      <c r="AD38" s="158" t="str">
        <f>IF(AD37="","",VLOOKUP(AD37,'シフト記号表（従来型・ユニット型共通）'!$C$6:$L$47,10,FALSE))</f>
        <v/>
      </c>
      <c r="AE38" s="159" t="str">
        <f>IF(AE37="","",VLOOKUP(AE37,'シフト記号表（従来型・ユニット型共通）'!$C$6:$L$47,10,FALSE))</f>
        <v/>
      </c>
      <c r="AF38" s="159" t="str">
        <f>IF(AF37="","",VLOOKUP(AF37,'シフト記号表（従来型・ユニット型共通）'!$C$6:$L$47,10,FALSE))</f>
        <v/>
      </c>
      <c r="AG38" s="159" t="str">
        <f>IF(AG37="","",VLOOKUP(AG37,'シフト記号表（従来型・ユニット型共通）'!$C$6:$L$47,10,FALSE))</f>
        <v/>
      </c>
      <c r="AH38" s="159" t="str">
        <f>IF(AH37="","",VLOOKUP(AH37,'シフト記号表（従来型・ユニット型共通）'!$C$6:$L$47,10,FALSE))</f>
        <v/>
      </c>
      <c r="AI38" s="159" t="str">
        <f>IF(AI37="","",VLOOKUP(AI37,'シフト記号表（従来型・ユニット型共通）'!$C$6:$L$47,10,FALSE))</f>
        <v/>
      </c>
      <c r="AJ38" s="160" t="str">
        <f>IF(AJ37="","",VLOOKUP(AJ37,'シフト記号表（従来型・ユニット型共通）'!$C$6:$L$47,10,FALSE))</f>
        <v/>
      </c>
      <c r="AK38" s="158" t="str">
        <f>IF(AK37="","",VLOOKUP(AK37,'シフト記号表（従来型・ユニット型共通）'!$C$6:$L$47,10,FALSE))</f>
        <v/>
      </c>
      <c r="AL38" s="159" t="str">
        <f>IF(AL37="","",VLOOKUP(AL37,'シフト記号表（従来型・ユニット型共通）'!$C$6:$L$47,10,FALSE))</f>
        <v/>
      </c>
      <c r="AM38" s="159" t="str">
        <f>IF(AM37="","",VLOOKUP(AM37,'シフト記号表（従来型・ユニット型共通）'!$C$6:$L$47,10,FALSE))</f>
        <v/>
      </c>
      <c r="AN38" s="159" t="str">
        <f>IF(AN37="","",VLOOKUP(AN37,'シフト記号表（従来型・ユニット型共通）'!$C$6:$L$47,10,FALSE))</f>
        <v/>
      </c>
      <c r="AO38" s="159" t="str">
        <f>IF(AO37="","",VLOOKUP(AO37,'シフト記号表（従来型・ユニット型共通）'!$C$6:$L$47,10,FALSE))</f>
        <v/>
      </c>
      <c r="AP38" s="159" t="str">
        <f>IF(AP37="","",VLOOKUP(AP37,'シフト記号表（従来型・ユニット型共通）'!$C$6:$L$47,10,FALSE))</f>
        <v/>
      </c>
      <c r="AQ38" s="160" t="str">
        <f>IF(AQ37="","",VLOOKUP(AQ37,'シフト記号表（従来型・ユニット型共通）'!$C$6:$L$47,10,FALSE))</f>
        <v/>
      </c>
      <c r="AR38" s="158" t="str">
        <f>IF(AR37="","",VLOOKUP(AR37,'シフト記号表（従来型・ユニット型共通）'!$C$6:$L$47,10,FALSE))</f>
        <v/>
      </c>
      <c r="AS38" s="159" t="str">
        <f>IF(AS37="","",VLOOKUP(AS37,'シフト記号表（従来型・ユニット型共通）'!$C$6:$L$47,10,FALSE))</f>
        <v/>
      </c>
      <c r="AT38" s="159" t="str">
        <f>IF(AT37="","",VLOOKUP(AT37,'シフト記号表（従来型・ユニット型共通）'!$C$6:$L$47,10,FALSE))</f>
        <v/>
      </c>
      <c r="AU38" s="159" t="str">
        <f>IF(AU37="","",VLOOKUP(AU37,'シフト記号表（従来型・ユニット型共通）'!$C$6:$L$47,10,FALSE))</f>
        <v/>
      </c>
      <c r="AV38" s="159" t="str">
        <f>IF(AV37="","",VLOOKUP(AV37,'シフト記号表（従来型・ユニット型共通）'!$C$6:$L$47,10,FALSE))</f>
        <v/>
      </c>
      <c r="AW38" s="159" t="str">
        <f>IF(AW37="","",VLOOKUP(AW37,'シフト記号表（従来型・ユニット型共通）'!$C$6:$L$47,10,FALSE))</f>
        <v/>
      </c>
      <c r="AX38" s="160" t="str">
        <f>IF(AX37="","",VLOOKUP(AX37,'シフト記号表（従来型・ユニット型共通）'!$C$6:$L$47,10,FALSE))</f>
        <v/>
      </c>
      <c r="AY38" s="158" t="str">
        <f>IF(AY37="","",VLOOKUP(AY37,'シフト記号表（従来型・ユニット型共通）'!$C$6:$L$47,10,FALSE))</f>
        <v/>
      </c>
      <c r="AZ38" s="159" t="str">
        <f>IF(AZ37="","",VLOOKUP(AZ37,'シフト記号表（従来型・ユニット型共通）'!$C$6:$L$47,10,FALSE))</f>
        <v/>
      </c>
      <c r="BA38" s="159" t="str">
        <f>IF(BA37="","",VLOOKUP(BA37,'シフト記号表（従来型・ユニット型共通）'!$C$6:$L$47,10,FALSE))</f>
        <v/>
      </c>
      <c r="BB38" s="1064">
        <f>IF($BE$3="４週",SUM(W38:AX38),IF($BE$3="暦月",SUM(W38:BA38),""))</f>
        <v>0</v>
      </c>
      <c r="BC38" s="1065"/>
      <c r="BD38" s="1066">
        <f>IF($BE$3="４週",BB38/4,IF($BE$3="暦月",(BB38/($BE$8/7)),""))</f>
        <v>0</v>
      </c>
      <c r="BE38" s="1065"/>
      <c r="BF38" s="1061"/>
      <c r="BG38" s="1062"/>
      <c r="BH38" s="1062"/>
      <c r="BI38" s="1062"/>
      <c r="BJ38" s="1063"/>
    </row>
    <row r="39" spans="2:62" ht="20.25" customHeight="1" x14ac:dyDescent="0.15">
      <c r="B39" s="992">
        <f>B37+1</f>
        <v>12</v>
      </c>
      <c r="C39" s="999"/>
      <c r="D39" s="1000"/>
      <c r="E39" s="153"/>
      <c r="F39" s="154"/>
      <c r="G39" s="153"/>
      <c r="H39" s="154"/>
      <c r="I39" s="1003"/>
      <c r="J39" s="1004"/>
      <c r="K39" s="1052"/>
      <c r="L39" s="1053"/>
      <c r="M39" s="1053"/>
      <c r="N39" s="1000"/>
      <c r="O39" s="1022"/>
      <c r="P39" s="1023"/>
      <c r="Q39" s="1023"/>
      <c r="R39" s="1023"/>
      <c r="S39" s="1024"/>
      <c r="T39" s="173" t="s">
        <v>192</v>
      </c>
      <c r="V39" s="174"/>
      <c r="W39" s="166"/>
      <c r="X39" s="167"/>
      <c r="Y39" s="167"/>
      <c r="Z39" s="167"/>
      <c r="AA39" s="167"/>
      <c r="AB39" s="167"/>
      <c r="AC39" s="168"/>
      <c r="AD39" s="166"/>
      <c r="AE39" s="167"/>
      <c r="AF39" s="167"/>
      <c r="AG39" s="167"/>
      <c r="AH39" s="167"/>
      <c r="AI39" s="167"/>
      <c r="AJ39" s="168"/>
      <c r="AK39" s="166"/>
      <c r="AL39" s="167"/>
      <c r="AM39" s="167"/>
      <c r="AN39" s="167"/>
      <c r="AO39" s="167"/>
      <c r="AP39" s="167"/>
      <c r="AQ39" s="168"/>
      <c r="AR39" s="166"/>
      <c r="AS39" s="167"/>
      <c r="AT39" s="167"/>
      <c r="AU39" s="167"/>
      <c r="AV39" s="167"/>
      <c r="AW39" s="167"/>
      <c r="AX39" s="168"/>
      <c r="AY39" s="166"/>
      <c r="AZ39" s="167"/>
      <c r="BA39" s="169"/>
      <c r="BB39" s="1054"/>
      <c r="BC39" s="1055"/>
      <c r="BD39" s="1056"/>
      <c r="BE39" s="1057"/>
      <c r="BF39" s="1058"/>
      <c r="BG39" s="1059"/>
      <c r="BH39" s="1059"/>
      <c r="BI39" s="1059"/>
      <c r="BJ39" s="1060"/>
    </row>
    <row r="40" spans="2:62" ht="20.25" customHeight="1" x14ac:dyDescent="0.15">
      <c r="B40" s="993"/>
      <c r="C40" s="1001"/>
      <c r="D40" s="1002"/>
      <c r="E40" s="153"/>
      <c r="F40" s="154">
        <f>C39</f>
        <v>0</v>
      </c>
      <c r="G40" s="153"/>
      <c r="H40" s="154">
        <f>I39</f>
        <v>0</v>
      </c>
      <c r="I40" s="1005"/>
      <c r="J40" s="1006"/>
      <c r="K40" s="1017"/>
      <c r="L40" s="1018"/>
      <c r="M40" s="1018"/>
      <c r="N40" s="1002"/>
      <c r="O40" s="1022"/>
      <c r="P40" s="1023"/>
      <c r="Q40" s="1023"/>
      <c r="R40" s="1023"/>
      <c r="S40" s="1024"/>
      <c r="T40" s="170" t="s">
        <v>195</v>
      </c>
      <c r="U40" s="171"/>
      <c r="V40" s="172"/>
      <c r="W40" s="158" t="str">
        <f>IF(W39="","",VLOOKUP(W39,'シフト記号表（従来型・ユニット型共通）'!$C$6:$L$47,10,FALSE))</f>
        <v/>
      </c>
      <c r="X40" s="159" t="str">
        <f>IF(X39="","",VLOOKUP(X39,'シフト記号表（従来型・ユニット型共通）'!$C$6:$L$47,10,FALSE))</f>
        <v/>
      </c>
      <c r="Y40" s="159" t="str">
        <f>IF(Y39="","",VLOOKUP(Y39,'シフト記号表（従来型・ユニット型共通）'!$C$6:$L$47,10,FALSE))</f>
        <v/>
      </c>
      <c r="Z40" s="159" t="str">
        <f>IF(Z39="","",VLOOKUP(Z39,'シフト記号表（従来型・ユニット型共通）'!$C$6:$L$47,10,FALSE))</f>
        <v/>
      </c>
      <c r="AA40" s="159" t="str">
        <f>IF(AA39="","",VLOOKUP(AA39,'シフト記号表（従来型・ユニット型共通）'!$C$6:$L$47,10,FALSE))</f>
        <v/>
      </c>
      <c r="AB40" s="159" t="str">
        <f>IF(AB39="","",VLOOKUP(AB39,'シフト記号表（従来型・ユニット型共通）'!$C$6:$L$47,10,FALSE))</f>
        <v/>
      </c>
      <c r="AC40" s="160" t="str">
        <f>IF(AC39="","",VLOOKUP(AC39,'シフト記号表（従来型・ユニット型共通）'!$C$6:$L$47,10,FALSE))</f>
        <v/>
      </c>
      <c r="AD40" s="158" t="str">
        <f>IF(AD39="","",VLOOKUP(AD39,'シフト記号表（従来型・ユニット型共通）'!$C$6:$L$47,10,FALSE))</f>
        <v/>
      </c>
      <c r="AE40" s="159" t="str">
        <f>IF(AE39="","",VLOOKUP(AE39,'シフト記号表（従来型・ユニット型共通）'!$C$6:$L$47,10,FALSE))</f>
        <v/>
      </c>
      <c r="AF40" s="159" t="str">
        <f>IF(AF39="","",VLOOKUP(AF39,'シフト記号表（従来型・ユニット型共通）'!$C$6:$L$47,10,FALSE))</f>
        <v/>
      </c>
      <c r="AG40" s="159" t="str">
        <f>IF(AG39="","",VLOOKUP(AG39,'シフト記号表（従来型・ユニット型共通）'!$C$6:$L$47,10,FALSE))</f>
        <v/>
      </c>
      <c r="AH40" s="159" t="str">
        <f>IF(AH39="","",VLOOKUP(AH39,'シフト記号表（従来型・ユニット型共通）'!$C$6:$L$47,10,FALSE))</f>
        <v/>
      </c>
      <c r="AI40" s="159" t="str">
        <f>IF(AI39="","",VLOOKUP(AI39,'シフト記号表（従来型・ユニット型共通）'!$C$6:$L$47,10,FALSE))</f>
        <v/>
      </c>
      <c r="AJ40" s="160" t="str">
        <f>IF(AJ39="","",VLOOKUP(AJ39,'シフト記号表（従来型・ユニット型共通）'!$C$6:$L$47,10,FALSE))</f>
        <v/>
      </c>
      <c r="AK40" s="158" t="str">
        <f>IF(AK39="","",VLOOKUP(AK39,'シフト記号表（従来型・ユニット型共通）'!$C$6:$L$47,10,FALSE))</f>
        <v/>
      </c>
      <c r="AL40" s="159" t="str">
        <f>IF(AL39="","",VLOOKUP(AL39,'シフト記号表（従来型・ユニット型共通）'!$C$6:$L$47,10,FALSE))</f>
        <v/>
      </c>
      <c r="AM40" s="159" t="str">
        <f>IF(AM39="","",VLOOKUP(AM39,'シフト記号表（従来型・ユニット型共通）'!$C$6:$L$47,10,FALSE))</f>
        <v/>
      </c>
      <c r="AN40" s="159" t="str">
        <f>IF(AN39="","",VLOOKUP(AN39,'シフト記号表（従来型・ユニット型共通）'!$C$6:$L$47,10,FALSE))</f>
        <v/>
      </c>
      <c r="AO40" s="159" t="str">
        <f>IF(AO39="","",VLOOKUP(AO39,'シフト記号表（従来型・ユニット型共通）'!$C$6:$L$47,10,FALSE))</f>
        <v/>
      </c>
      <c r="AP40" s="159" t="str">
        <f>IF(AP39="","",VLOOKUP(AP39,'シフト記号表（従来型・ユニット型共通）'!$C$6:$L$47,10,FALSE))</f>
        <v/>
      </c>
      <c r="AQ40" s="160" t="str">
        <f>IF(AQ39="","",VLOOKUP(AQ39,'シフト記号表（従来型・ユニット型共通）'!$C$6:$L$47,10,FALSE))</f>
        <v/>
      </c>
      <c r="AR40" s="158" t="str">
        <f>IF(AR39="","",VLOOKUP(AR39,'シフト記号表（従来型・ユニット型共通）'!$C$6:$L$47,10,FALSE))</f>
        <v/>
      </c>
      <c r="AS40" s="159" t="str">
        <f>IF(AS39="","",VLOOKUP(AS39,'シフト記号表（従来型・ユニット型共通）'!$C$6:$L$47,10,FALSE))</f>
        <v/>
      </c>
      <c r="AT40" s="159" t="str">
        <f>IF(AT39="","",VLOOKUP(AT39,'シフト記号表（従来型・ユニット型共通）'!$C$6:$L$47,10,FALSE))</f>
        <v/>
      </c>
      <c r="AU40" s="159" t="str">
        <f>IF(AU39="","",VLOOKUP(AU39,'シフト記号表（従来型・ユニット型共通）'!$C$6:$L$47,10,FALSE))</f>
        <v/>
      </c>
      <c r="AV40" s="159" t="str">
        <f>IF(AV39="","",VLOOKUP(AV39,'シフト記号表（従来型・ユニット型共通）'!$C$6:$L$47,10,FALSE))</f>
        <v/>
      </c>
      <c r="AW40" s="159" t="str">
        <f>IF(AW39="","",VLOOKUP(AW39,'シフト記号表（従来型・ユニット型共通）'!$C$6:$L$47,10,FALSE))</f>
        <v/>
      </c>
      <c r="AX40" s="160" t="str">
        <f>IF(AX39="","",VLOOKUP(AX39,'シフト記号表（従来型・ユニット型共通）'!$C$6:$L$47,10,FALSE))</f>
        <v/>
      </c>
      <c r="AY40" s="158" t="str">
        <f>IF(AY39="","",VLOOKUP(AY39,'シフト記号表（従来型・ユニット型共通）'!$C$6:$L$47,10,FALSE))</f>
        <v/>
      </c>
      <c r="AZ40" s="159" t="str">
        <f>IF(AZ39="","",VLOOKUP(AZ39,'シフト記号表（従来型・ユニット型共通）'!$C$6:$L$47,10,FALSE))</f>
        <v/>
      </c>
      <c r="BA40" s="159" t="str">
        <f>IF(BA39="","",VLOOKUP(BA39,'シフト記号表（従来型・ユニット型共通）'!$C$6:$L$47,10,FALSE))</f>
        <v/>
      </c>
      <c r="BB40" s="1064">
        <f>IF($BE$3="４週",SUM(W40:AX40),IF($BE$3="暦月",SUM(W40:BA40),""))</f>
        <v>0</v>
      </c>
      <c r="BC40" s="1065"/>
      <c r="BD40" s="1066">
        <f>IF($BE$3="４週",BB40/4,IF($BE$3="暦月",(BB40/($BE$8/7)),""))</f>
        <v>0</v>
      </c>
      <c r="BE40" s="1065"/>
      <c r="BF40" s="1061"/>
      <c r="BG40" s="1062"/>
      <c r="BH40" s="1062"/>
      <c r="BI40" s="1062"/>
      <c r="BJ40" s="1063"/>
    </row>
    <row r="41" spans="2:62" ht="20.25" customHeight="1" x14ac:dyDescent="0.15">
      <c r="B41" s="992">
        <f>B39+1</f>
        <v>13</v>
      </c>
      <c r="C41" s="999"/>
      <c r="D41" s="1000"/>
      <c r="E41" s="153"/>
      <c r="F41" s="154"/>
      <c r="G41" s="153"/>
      <c r="H41" s="154"/>
      <c r="I41" s="1003"/>
      <c r="J41" s="1004"/>
      <c r="K41" s="1052"/>
      <c r="L41" s="1053"/>
      <c r="M41" s="1053"/>
      <c r="N41" s="1000"/>
      <c r="O41" s="1022"/>
      <c r="P41" s="1023"/>
      <c r="Q41" s="1023"/>
      <c r="R41" s="1023"/>
      <c r="S41" s="1024"/>
      <c r="T41" s="173" t="s">
        <v>192</v>
      </c>
      <c r="V41" s="174"/>
      <c r="W41" s="166"/>
      <c r="X41" s="167"/>
      <c r="Y41" s="167"/>
      <c r="Z41" s="167"/>
      <c r="AA41" s="167"/>
      <c r="AB41" s="167"/>
      <c r="AC41" s="168"/>
      <c r="AD41" s="166"/>
      <c r="AE41" s="167"/>
      <c r="AF41" s="167"/>
      <c r="AG41" s="167"/>
      <c r="AH41" s="167"/>
      <c r="AI41" s="167"/>
      <c r="AJ41" s="168"/>
      <c r="AK41" s="166"/>
      <c r="AL41" s="167"/>
      <c r="AM41" s="167"/>
      <c r="AN41" s="167"/>
      <c r="AO41" s="167"/>
      <c r="AP41" s="167"/>
      <c r="AQ41" s="168"/>
      <c r="AR41" s="166"/>
      <c r="AS41" s="167"/>
      <c r="AT41" s="167"/>
      <c r="AU41" s="167"/>
      <c r="AV41" s="167"/>
      <c r="AW41" s="167"/>
      <c r="AX41" s="168"/>
      <c r="AY41" s="166"/>
      <c r="AZ41" s="167"/>
      <c r="BA41" s="169"/>
      <c r="BB41" s="1054"/>
      <c r="BC41" s="1055"/>
      <c r="BD41" s="1056"/>
      <c r="BE41" s="1057"/>
      <c r="BF41" s="1058"/>
      <c r="BG41" s="1059"/>
      <c r="BH41" s="1059"/>
      <c r="BI41" s="1059"/>
      <c r="BJ41" s="1060"/>
    </row>
    <row r="42" spans="2:62" ht="20.25" customHeight="1" x14ac:dyDescent="0.15">
      <c r="B42" s="993"/>
      <c r="C42" s="1001"/>
      <c r="D42" s="1002"/>
      <c r="E42" s="153"/>
      <c r="F42" s="154">
        <f>C41</f>
        <v>0</v>
      </c>
      <c r="G42" s="153"/>
      <c r="H42" s="154">
        <f>I41</f>
        <v>0</v>
      </c>
      <c r="I42" s="1005"/>
      <c r="J42" s="1006"/>
      <c r="K42" s="1017"/>
      <c r="L42" s="1018"/>
      <c r="M42" s="1018"/>
      <c r="N42" s="1002"/>
      <c r="O42" s="1022"/>
      <c r="P42" s="1023"/>
      <c r="Q42" s="1023"/>
      <c r="R42" s="1023"/>
      <c r="S42" s="1024"/>
      <c r="T42" s="170" t="s">
        <v>195</v>
      </c>
      <c r="U42" s="171"/>
      <c r="V42" s="172"/>
      <c r="W42" s="158" t="str">
        <f>IF(W41="","",VLOOKUP(W41,'シフト記号表（従来型・ユニット型共通）'!$C$6:$L$47,10,FALSE))</f>
        <v/>
      </c>
      <c r="X42" s="159" t="str">
        <f>IF(X41="","",VLOOKUP(X41,'シフト記号表（従来型・ユニット型共通）'!$C$6:$L$47,10,FALSE))</f>
        <v/>
      </c>
      <c r="Y42" s="159" t="str">
        <f>IF(Y41="","",VLOOKUP(Y41,'シフト記号表（従来型・ユニット型共通）'!$C$6:$L$47,10,FALSE))</f>
        <v/>
      </c>
      <c r="Z42" s="159" t="str">
        <f>IF(Z41="","",VLOOKUP(Z41,'シフト記号表（従来型・ユニット型共通）'!$C$6:$L$47,10,FALSE))</f>
        <v/>
      </c>
      <c r="AA42" s="159" t="str">
        <f>IF(AA41="","",VLOOKUP(AA41,'シフト記号表（従来型・ユニット型共通）'!$C$6:$L$47,10,FALSE))</f>
        <v/>
      </c>
      <c r="AB42" s="159" t="str">
        <f>IF(AB41="","",VLOOKUP(AB41,'シフト記号表（従来型・ユニット型共通）'!$C$6:$L$47,10,FALSE))</f>
        <v/>
      </c>
      <c r="AC42" s="160" t="str">
        <f>IF(AC41="","",VLOOKUP(AC41,'シフト記号表（従来型・ユニット型共通）'!$C$6:$L$47,10,FALSE))</f>
        <v/>
      </c>
      <c r="AD42" s="158" t="str">
        <f>IF(AD41="","",VLOOKUP(AD41,'シフト記号表（従来型・ユニット型共通）'!$C$6:$L$47,10,FALSE))</f>
        <v/>
      </c>
      <c r="AE42" s="159" t="str">
        <f>IF(AE41="","",VLOOKUP(AE41,'シフト記号表（従来型・ユニット型共通）'!$C$6:$L$47,10,FALSE))</f>
        <v/>
      </c>
      <c r="AF42" s="159" t="str">
        <f>IF(AF41="","",VLOOKUP(AF41,'シフト記号表（従来型・ユニット型共通）'!$C$6:$L$47,10,FALSE))</f>
        <v/>
      </c>
      <c r="AG42" s="159" t="str">
        <f>IF(AG41="","",VLOOKUP(AG41,'シフト記号表（従来型・ユニット型共通）'!$C$6:$L$47,10,FALSE))</f>
        <v/>
      </c>
      <c r="AH42" s="159" t="str">
        <f>IF(AH41="","",VLOOKUP(AH41,'シフト記号表（従来型・ユニット型共通）'!$C$6:$L$47,10,FALSE))</f>
        <v/>
      </c>
      <c r="AI42" s="159" t="str">
        <f>IF(AI41="","",VLOOKUP(AI41,'シフト記号表（従来型・ユニット型共通）'!$C$6:$L$47,10,FALSE))</f>
        <v/>
      </c>
      <c r="AJ42" s="160" t="str">
        <f>IF(AJ41="","",VLOOKUP(AJ41,'シフト記号表（従来型・ユニット型共通）'!$C$6:$L$47,10,FALSE))</f>
        <v/>
      </c>
      <c r="AK42" s="158" t="str">
        <f>IF(AK41="","",VLOOKUP(AK41,'シフト記号表（従来型・ユニット型共通）'!$C$6:$L$47,10,FALSE))</f>
        <v/>
      </c>
      <c r="AL42" s="159" t="str">
        <f>IF(AL41="","",VLOOKUP(AL41,'シフト記号表（従来型・ユニット型共通）'!$C$6:$L$47,10,FALSE))</f>
        <v/>
      </c>
      <c r="AM42" s="159" t="str">
        <f>IF(AM41="","",VLOOKUP(AM41,'シフト記号表（従来型・ユニット型共通）'!$C$6:$L$47,10,FALSE))</f>
        <v/>
      </c>
      <c r="AN42" s="159" t="str">
        <f>IF(AN41="","",VLOOKUP(AN41,'シフト記号表（従来型・ユニット型共通）'!$C$6:$L$47,10,FALSE))</f>
        <v/>
      </c>
      <c r="AO42" s="159" t="str">
        <f>IF(AO41="","",VLOOKUP(AO41,'シフト記号表（従来型・ユニット型共通）'!$C$6:$L$47,10,FALSE))</f>
        <v/>
      </c>
      <c r="AP42" s="159" t="str">
        <f>IF(AP41="","",VLOOKUP(AP41,'シフト記号表（従来型・ユニット型共通）'!$C$6:$L$47,10,FALSE))</f>
        <v/>
      </c>
      <c r="AQ42" s="160" t="str">
        <f>IF(AQ41="","",VLOOKUP(AQ41,'シフト記号表（従来型・ユニット型共通）'!$C$6:$L$47,10,FALSE))</f>
        <v/>
      </c>
      <c r="AR42" s="158" t="str">
        <f>IF(AR41="","",VLOOKUP(AR41,'シフト記号表（従来型・ユニット型共通）'!$C$6:$L$47,10,FALSE))</f>
        <v/>
      </c>
      <c r="AS42" s="159" t="str">
        <f>IF(AS41="","",VLOOKUP(AS41,'シフト記号表（従来型・ユニット型共通）'!$C$6:$L$47,10,FALSE))</f>
        <v/>
      </c>
      <c r="AT42" s="159" t="str">
        <f>IF(AT41="","",VLOOKUP(AT41,'シフト記号表（従来型・ユニット型共通）'!$C$6:$L$47,10,FALSE))</f>
        <v/>
      </c>
      <c r="AU42" s="159" t="str">
        <f>IF(AU41="","",VLOOKUP(AU41,'シフト記号表（従来型・ユニット型共通）'!$C$6:$L$47,10,FALSE))</f>
        <v/>
      </c>
      <c r="AV42" s="159" t="str">
        <f>IF(AV41="","",VLOOKUP(AV41,'シフト記号表（従来型・ユニット型共通）'!$C$6:$L$47,10,FALSE))</f>
        <v/>
      </c>
      <c r="AW42" s="159" t="str">
        <f>IF(AW41="","",VLOOKUP(AW41,'シフト記号表（従来型・ユニット型共通）'!$C$6:$L$47,10,FALSE))</f>
        <v/>
      </c>
      <c r="AX42" s="160" t="str">
        <f>IF(AX41="","",VLOOKUP(AX41,'シフト記号表（従来型・ユニット型共通）'!$C$6:$L$47,10,FALSE))</f>
        <v/>
      </c>
      <c r="AY42" s="158" t="str">
        <f>IF(AY41="","",VLOOKUP(AY41,'シフト記号表（従来型・ユニット型共通）'!$C$6:$L$47,10,FALSE))</f>
        <v/>
      </c>
      <c r="AZ42" s="159" t="str">
        <f>IF(AZ41="","",VLOOKUP(AZ41,'シフト記号表（従来型・ユニット型共通）'!$C$6:$L$47,10,FALSE))</f>
        <v/>
      </c>
      <c r="BA42" s="159" t="str">
        <f>IF(BA41="","",VLOOKUP(BA41,'シフト記号表（従来型・ユニット型共通）'!$C$6:$L$47,10,FALSE))</f>
        <v/>
      </c>
      <c r="BB42" s="1064">
        <f>IF($BE$3="４週",SUM(W42:AX42),IF($BE$3="暦月",SUM(W42:BA42),""))</f>
        <v>0</v>
      </c>
      <c r="BC42" s="1065"/>
      <c r="BD42" s="1066">
        <f>IF($BE$3="４週",BB42/4,IF($BE$3="暦月",(BB42/($BE$8/7)),""))</f>
        <v>0</v>
      </c>
      <c r="BE42" s="1065"/>
      <c r="BF42" s="1061"/>
      <c r="BG42" s="1062"/>
      <c r="BH42" s="1062"/>
      <c r="BI42" s="1062"/>
      <c r="BJ42" s="1063"/>
    </row>
    <row r="43" spans="2:62" ht="20.25" customHeight="1" x14ac:dyDescent="0.15">
      <c r="B43" s="992">
        <f>B41+1</f>
        <v>14</v>
      </c>
      <c r="C43" s="999"/>
      <c r="D43" s="1000"/>
      <c r="E43" s="153"/>
      <c r="F43" s="154"/>
      <c r="G43" s="153"/>
      <c r="H43" s="154"/>
      <c r="I43" s="1003"/>
      <c r="J43" s="1004"/>
      <c r="K43" s="1052"/>
      <c r="L43" s="1053"/>
      <c r="M43" s="1053"/>
      <c r="N43" s="1000"/>
      <c r="O43" s="1022"/>
      <c r="P43" s="1023"/>
      <c r="Q43" s="1023"/>
      <c r="R43" s="1023"/>
      <c r="S43" s="1024"/>
      <c r="T43" s="173" t="s">
        <v>192</v>
      </c>
      <c r="V43" s="174"/>
      <c r="W43" s="166"/>
      <c r="X43" s="167"/>
      <c r="Y43" s="167"/>
      <c r="Z43" s="167"/>
      <c r="AA43" s="167"/>
      <c r="AB43" s="167"/>
      <c r="AC43" s="168"/>
      <c r="AD43" s="166"/>
      <c r="AE43" s="167"/>
      <c r="AF43" s="167"/>
      <c r="AG43" s="167"/>
      <c r="AH43" s="167"/>
      <c r="AI43" s="167"/>
      <c r="AJ43" s="168"/>
      <c r="AK43" s="166"/>
      <c r="AL43" s="167"/>
      <c r="AM43" s="167"/>
      <c r="AN43" s="167"/>
      <c r="AO43" s="167"/>
      <c r="AP43" s="167"/>
      <c r="AQ43" s="168"/>
      <c r="AR43" s="166"/>
      <c r="AS43" s="167"/>
      <c r="AT43" s="167"/>
      <c r="AU43" s="167"/>
      <c r="AV43" s="167"/>
      <c r="AW43" s="167"/>
      <c r="AX43" s="168"/>
      <c r="AY43" s="166"/>
      <c r="AZ43" s="167"/>
      <c r="BA43" s="169"/>
      <c r="BB43" s="1054"/>
      <c r="BC43" s="1055"/>
      <c r="BD43" s="1056"/>
      <c r="BE43" s="1057"/>
      <c r="BF43" s="1058"/>
      <c r="BG43" s="1059"/>
      <c r="BH43" s="1059"/>
      <c r="BI43" s="1059"/>
      <c r="BJ43" s="1060"/>
    </row>
    <row r="44" spans="2:62" ht="20.25" customHeight="1" x14ac:dyDescent="0.15">
      <c r="B44" s="993"/>
      <c r="C44" s="1001"/>
      <c r="D44" s="1002"/>
      <c r="E44" s="153"/>
      <c r="F44" s="154">
        <f>C43</f>
        <v>0</v>
      </c>
      <c r="G44" s="153"/>
      <c r="H44" s="154">
        <f>I43</f>
        <v>0</v>
      </c>
      <c r="I44" s="1005"/>
      <c r="J44" s="1006"/>
      <c r="K44" s="1017"/>
      <c r="L44" s="1018"/>
      <c r="M44" s="1018"/>
      <c r="N44" s="1002"/>
      <c r="O44" s="1022"/>
      <c r="P44" s="1023"/>
      <c r="Q44" s="1023"/>
      <c r="R44" s="1023"/>
      <c r="S44" s="1024"/>
      <c r="T44" s="170" t="s">
        <v>195</v>
      </c>
      <c r="U44" s="171"/>
      <c r="V44" s="172"/>
      <c r="W44" s="158" t="str">
        <f>IF(W43="","",VLOOKUP(W43,'シフト記号表（従来型・ユニット型共通）'!$C$6:$L$47,10,FALSE))</f>
        <v/>
      </c>
      <c r="X44" s="159" t="str">
        <f>IF(X43="","",VLOOKUP(X43,'シフト記号表（従来型・ユニット型共通）'!$C$6:$L$47,10,FALSE))</f>
        <v/>
      </c>
      <c r="Y44" s="159" t="str">
        <f>IF(Y43="","",VLOOKUP(Y43,'シフト記号表（従来型・ユニット型共通）'!$C$6:$L$47,10,FALSE))</f>
        <v/>
      </c>
      <c r="Z44" s="159" t="str">
        <f>IF(Z43="","",VLOOKUP(Z43,'シフト記号表（従来型・ユニット型共通）'!$C$6:$L$47,10,FALSE))</f>
        <v/>
      </c>
      <c r="AA44" s="159" t="str">
        <f>IF(AA43="","",VLOOKUP(AA43,'シフト記号表（従来型・ユニット型共通）'!$C$6:$L$47,10,FALSE))</f>
        <v/>
      </c>
      <c r="AB44" s="159" t="str">
        <f>IF(AB43="","",VLOOKUP(AB43,'シフト記号表（従来型・ユニット型共通）'!$C$6:$L$47,10,FALSE))</f>
        <v/>
      </c>
      <c r="AC44" s="160" t="str">
        <f>IF(AC43="","",VLOOKUP(AC43,'シフト記号表（従来型・ユニット型共通）'!$C$6:$L$47,10,FALSE))</f>
        <v/>
      </c>
      <c r="AD44" s="158" t="str">
        <f>IF(AD43="","",VLOOKUP(AD43,'シフト記号表（従来型・ユニット型共通）'!$C$6:$L$47,10,FALSE))</f>
        <v/>
      </c>
      <c r="AE44" s="159" t="str">
        <f>IF(AE43="","",VLOOKUP(AE43,'シフト記号表（従来型・ユニット型共通）'!$C$6:$L$47,10,FALSE))</f>
        <v/>
      </c>
      <c r="AF44" s="159" t="str">
        <f>IF(AF43="","",VLOOKUP(AF43,'シフト記号表（従来型・ユニット型共通）'!$C$6:$L$47,10,FALSE))</f>
        <v/>
      </c>
      <c r="AG44" s="159" t="str">
        <f>IF(AG43="","",VLOOKUP(AG43,'シフト記号表（従来型・ユニット型共通）'!$C$6:$L$47,10,FALSE))</f>
        <v/>
      </c>
      <c r="AH44" s="159" t="str">
        <f>IF(AH43="","",VLOOKUP(AH43,'シフト記号表（従来型・ユニット型共通）'!$C$6:$L$47,10,FALSE))</f>
        <v/>
      </c>
      <c r="AI44" s="159" t="str">
        <f>IF(AI43="","",VLOOKUP(AI43,'シフト記号表（従来型・ユニット型共通）'!$C$6:$L$47,10,FALSE))</f>
        <v/>
      </c>
      <c r="AJ44" s="160" t="str">
        <f>IF(AJ43="","",VLOOKUP(AJ43,'シフト記号表（従来型・ユニット型共通）'!$C$6:$L$47,10,FALSE))</f>
        <v/>
      </c>
      <c r="AK44" s="158" t="str">
        <f>IF(AK43="","",VLOOKUP(AK43,'シフト記号表（従来型・ユニット型共通）'!$C$6:$L$47,10,FALSE))</f>
        <v/>
      </c>
      <c r="AL44" s="159" t="str">
        <f>IF(AL43="","",VLOOKUP(AL43,'シフト記号表（従来型・ユニット型共通）'!$C$6:$L$47,10,FALSE))</f>
        <v/>
      </c>
      <c r="AM44" s="159" t="str">
        <f>IF(AM43="","",VLOOKUP(AM43,'シフト記号表（従来型・ユニット型共通）'!$C$6:$L$47,10,FALSE))</f>
        <v/>
      </c>
      <c r="AN44" s="159" t="str">
        <f>IF(AN43="","",VLOOKUP(AN43,'シフト記号表（従来型・ユニット型共通）'!$C$6:$L$47,10,FALSE))</f>
        <v/>
      </c>
      <c r="AO44" s="159" t="str">
        <f>IF(AO43="","",VLOOKUP(AO43,'シフト記号表（従来型・ユニット型共通）'!$C$6:$L$47,10,FALSE))</f>
        <v/>
      </c>
      <c r="AP44" s="159" t="str">
        <f>IF(AP43="","",VLOOKUP(AP43,'シフト記号表（従来型・ユニット型共通）'!$C$6:$L$47,10,FALSE))</f>
        <v/>
      </c>
      <c r="AQ44" s="160" t="str">
        <f>IF(AQ43="","",VLOOKUP(AQ43,'シフト記号表（従来型・ユニット型共通）'!$C$6:$L$47,10,FALSE))</f>
        <v/>
      </c>
      <c r="AR44" s="158" t="str">
        <f>IF(AR43="","",VLOOKUP(AR43,'シフト記号表（従来型・ユニット型共通）'!$C$6:$L$47,10,FALSE))</f>
        <v/>
      </c>
      <c r="AS44" s="159" t="str">
        <f>IF(AS43="","",VLOOKUP(AS43,'シフト記号表（従来型・ユニット型共通）'!$C$6:$L$47,10,FALSE))</f>
        <v/>
      </c>
      <c r="AT44" s="159" t="str">
        <f>IF(AT43="","",VLOOKUP(AT43,'シフト記号表（従来型・ユニット型共通）'!$C$6:$L$47,10,FALSE))</f>
        <v/>
      </c>
      <c r="AU44" s="159" t="str">
        <f>IF(AU43="","",VLOOKUP(AU43,'シフト記号表（従来型・ユニット型共通）'!$C$6:$L$47,10,FALSE))</f>
        <v/>
      </c>
      <c r="AV44" s="159" t="str">
        <f>IF(AV43="","",VLOOKUP(AV43,'シフト記号表（従来型・ユニット型共通）'!$C$6:$L$47,10,FALSE))</f>
        <v/>
      </c>
      <c r="AW44" s="159" t="str">
        <f>IF(AW43="","",VLOOKUP(AW43,'シフト記号表（従来型・ユニット型共通）'!$C$6:$L$47,10,FALSE))</f>
        <v/>
      </c>
      <c r="AX44" s="160" t="str">
        <f>IF(AX43="","",VLOOKUP(AX43,'シフト記号表（従来型・ユニット型共通）'!$C$6:$L$47,10,FALSE))</f>
        <v/>
      </c>
      <c r="AY44" s="158" t="str">
        <f>IF(AY43="","",VLOOKUP(AY43,'シフト記号表（従来型・ユニット型共通）'!$C$6:$L$47,10,FALSE))</f>
        <v/>
      </c>
      <c r="AZ44" s="159" t="str">
        <f>IF(AZ43="","",VLOOKUP(AZ43,'シフト記号表（従来型・ユニット型共通）'!$C$6:$L$47,10,FALSE))</f>
        <v/>
      </c>
      <c r="BA44" s="159" t="str">
        <f>IF(BA43="","",VLOOKUP(BA43,'シフト記号表（従来型・ユニット型共通）'!$C$6:$L$47,10,FALSE))</f>
        <v/>
      </c>
      <c r="BB44" s="1064">
        <f>IF($BE$3="４週",SUM(W44:AX44),IF($BE$3="暦月",SUM(W44:BA44),""))</f>
        <v>0</v>
      </c>
      <c r="BC44" s="1065"/>
      <c r="BD44" s="1066">
        <f>IF($BE$3="４週",BB44/4,IF($BE$3="暦月",(BB44/($BE$8/7)),""))</f>
        <v>0</v>
      </c>
      <c r="BE44" s="1065"/>
      <c r="BF44" s="1061"/>
      <c r="BG44" s="1062"/>
      <c r="BH44" s="1062"/>
      <c r="BI44" s="1062"/>
      <c r="BJ44" s="1063"/>
    </row>
    <row r="45" spans="2:62" ht="20.25" customHeight="1" x14ac:dyDescent="0.15">
      <c r="B45" s="992">
        <f>B43+1</f>
        <v>15</v>
      </c>
      <c r="C45" s="999"/>
      <c r="D45" s="1000"/>
      <c r="E45" s="153"/>
      <c r="F45" s="154"/>
      <c r="G45" s="153"/>
      <c r="H45" s="154"/>
      <c r="I45" s="1003"/>
      <c r="J45" s="1004"/>
      <c r="K45" s="1052"/>
      <c r="L45" s="1053"/>
      <c r="M45" s="1053"/>
      <c r="N45" s="1000"/>
      <c r="O45" s="1022"/>
      <c r="P45" s="1023"/>
      <c r="Q45" s="1023"/>
      <c r="R45" s="1023"/>
      <c r="S45" s="1024"/>
      <c r="T45" s="173" t="s">
        <v>192</v>
      </c>
      <c r="V45" s="174"/>
      <c r="W45" s="166"/>
      <c r="X45" s="167"/>
      <c r="Y45" s="167"/>
      <c r="Z45" s="167"/>
      <c r="AA45" s="167"/>
      <c r="AB45" s="167"/>
      <c r="AC45" s="168"/>
      <c r="AD45" s="166"/>
      <c r="AE45" s="167"/>
      <c r="AF45" s="167"/>
      <c r="AG45" s="167"/>
      <c r="AH45" s="167"/>
      <c r="AI45" s="167"/>
      <c r="AJ45" s="168"/>
      <c r="AK45" s="166"/>
      <c r="AL45" s="167"/>
      <c r="AM45" s="167"/>
      <c r="AN45" s="167"/>
      <c r="AO45" s="167"/>
      <c r="AP45" s="167"/>
      <c r="AQ45" s="168"/>
      <c r="AR45" s="166"/>
      <c r="AS45" s="167"/>
      <c r="AT45" s="167"/>
      <c r="AU45" s="167"/>
      <c r="AV45" s="167"/>
      <c r="AW45" s="167"/>
      <c r="AX45" s="168"/>
      <c r="AY45" s="166"/>
      <c r="AZ45" s="167"/>
      <c r="BA45" s="169"/>
      <c r="BB45" s="1054"/>
      <c r="BC45" s="1055"/>
      <c r="BD45" s="1056"/>
      <c r="BE45" s="1057"/>
      <c r="BF45" s="1058"/>
      <c r="BG45" s="1059"/>
      <c r="BH45" s="1059"/>
      <c r="BI45" s="1059"/>
      <c r="BJ45" s="1060"/>
    </row>
    <row r="46" spans="2:62" ht="20.25" customHeight="1" x14ac:dyDescent="0.15">
      <c r="B46" s="993"/>
      <c r="C46" s="1001"/>
      <c r="D46" s="1002"/>
      <c r="E46" s="153"/>
      <c r="F46" s="154">
        <f>C45</f>
        <v>0</v>
      </c>
      <c r="G46" s="153"/>
      <c r="H46" s="154">
        <f>I45</f>
        <v>0</v>
      </c>
      <c r="I46" s="1005"/>
      <c r="J46" s="1006"/>
      <c r="K46" s="1017"/>
      <c r="L46" s="1018"/>
      <c r="M46" s="1018"/>
      <c r="N46" s="1002"/>
      <c r="O46" s="1022"/>
      <c r="P46" s="1023"/>
      <c r="Q46" s="1023"/>
      <c r="R46" s="1023"/>
      <c r="S46" s="1024"/>
      <c r="T46" s="170" t="s">
        <v>195</v>
      </c>
      <c r="U46" s="171"/>
      <c r="V46" s="172"/>
      <c r="W46" s="158" t="str">
        <f>IF(W45="","",VLOOKUP(W45,'シフト記号表（従来型・ユニット型共通）'!$C$6:$L$47,10,FALSE))</f>
        <v/>
      </c>
      <c r="X46" s="159" t="str">
        <f>IF(X45="","",VLOOKUP(X45,'シフト記号表（従来型・ユニット型共通）'!$C$6:$L$47,10,FALSE))</f>
        <v/>
      </c>
      <c r="Y46" s="159" t="str">
        <f>IF(Y45="","",VLOOKUP(Y45,'シフト記号表（従来型・ユニット型共通）'!$C$6:$L$47,10,FALSE))</f>
        <v/>
      </c>
      <c r="Z46" s="159" t="str">
        <f>IF(Z45="","",VLOOKUP(Z45,'シフト記号表（従来型・ユニット型共通）'!$C$6:$L$47,10,FALSE))</f>
        <v/>
      </c>
      <c r="AA46" s="159" t="str">
        <f>IF(AA45="","",VLOOKUP(AA45,'シフト記号表（従来型・ユニット型共通）'!$C$6:$L$47,10,FALSE))</f>
        <v/>
      </c>
      <c r="AB46" s="159" t="str">
        <f>IF(AB45="","",VLOOKUP(AB45,'シフト記号表（従来型・ユニット型共通）'!$C$6:$L$47,10,FALSE))</f>
        <v/>
      </c>
      <c r="AC46" s="160" t="str">
        <f>IF(AC45="","",VLOOKUP(AC45,'シフト記号表（従来型・ユニット型共通）'!$C$6:$L$47,10,FALSE))</f>
        <v/>
      </c>
      <c r="AD46" s="158" t="str">
        <f>IF(AD45="","",VLOOKUP(AD45,'シフト記号表（従来型・ユニット型共通）'!$C$6:$L$47,10,FALSE))</f>
        <v/>
      </c>
      <c r="AE46" s="159" t="str">
        <f>IF(AE45="","",VLOOKUP(AE45,'シフト記号表（従来型・ユニット型共通）'!$C$6:$L$47,10,FALSE))</f>
        <v/>
      </c>
      <c r="AF46" s="159" t="str">
        <f>IF(AF45="","",VLOOKUP(AF45,'シフト記号表（従来型・ユニット型共通）'!$C$6:$L$47,10,FALSE))</f>
        <v/>
      </c>
      <c r="AG46" s="159" t="str">
        <f>IF(AG45="","",VLOOKUP(AG45,'シフト記号表（従来型・ユニット型共通）'!$C$6:$L$47,10,FALSE))</f>
        <v/>
      </c>
      <c r="AH46" s="159" t="str">
        <f>IF(AH45="","",VLOOKUP(AH45,'シフト記号表（従来型・ユニット型共通）'!$C$6:$L$47,10,FALSE))</f>
        <v/>
      </c>
      <c r="AI46" s="159" t="str">
        <f>IF(AI45="","",VLOOKUP(AI45,'シフト記号表（従来型・ユニット型共通）'!$C$6:$L$47,10,FALSE))</f>
        <v/>
      </c>
      <c r="AJ46" s="160" t="str">
        <f>IF(AJ45="","",VLOOKUP(AJ45,'シフト記号表（従来型・ユニット型共通）'!$C$6:$L$47,10,FALSE))</f>
        <v/>
      </c>
      <c r="AK46" s="158" t="str">
        <f>IF(AK45="","",VLOOKUP(AK45,'シフト記号表（従来型・ユニット型共通）'!$C$6:$L$47,10,FALSE))</f>
        <v/>
      </c>
      <c r="AL46" s="159" t="str">
        <f>IF(AL45="","",VLOOKUP(AL45,'シフト記号表（従来型・ユニット型共通）'!$C$6:$L$47,10,FALSE))</f>
        <v/>
      </c>
      <c r="AM46" s="159" t="str">
        <f>IF(AM45="","",VLOOKUP(AM45,'シフト記号表（従来型・ユニット型共通）'!$C$6:$L$47,10,FALSE))</f>
        <v/>
      </c>
      <c r="AN46" s="159" t="str">
        <f>IF(AN45="","",VLOOKUP(AN45,'シフト記号表（従来型・ユニット型共通）'!$C$6:$L$47,10,FALSE))</f>
        <v/>
      </c>
      <c r="AO46" s="159" t="str">
        <f>IF(AO45="","",VLOOKUP(AO45,'シフト記号表（従来型・ユニット型共通）'!$C$6:$L$47,10,FALSE))</f>
        <v/>
      </c>
      <c r="AP46" s="159" t="str">
        <f>IF(AP45="","",VLOOKUP(AP45,'シフト記号表（従来型・ユニット型共通）'!$C$6:$L$47,10,FALSE))</f>
        <v/>
      </c>
      <c r="AQ46" s="160" t="str">
        <f>IF(AQ45="","",VLOOKUP(AQ45,'シフト記号表（従来型・ユニット型共通）'!$C$6:$L$47,10,FALSE))</f>
        <v/>
      </c>
      <c r="AR46" s="158" t="str">
        <f>IF(AR45="","",VLOOKUP(AR45,'シフト記号表（従来型・ユニット型共通）'!$C$6:$L$47,10,FALSE))</f>
        <v/>
      </c>
      <c r="AS46" s="159" t="str">
        <f>IF(AS45="","",VLOOKUP(AS45,'シフト記号表（従来型・ユニット型共通）'!$C$6:$L$47,10,FALSE))</f>
        <v/>
      </c>
      <c r="AT46" s="159" t="str">
        <f>IF(AT45="","",VLOOKUP(AT45,'シフト記号表（従来型・ユニット型共通）'!$C$6:$L$47,10,FALSE))</f>
        <v/>
      </c>
      <c r="AU46" s="159" t="str">
        <f>IF(AU45="","",VLOOKUP(AU45,'シフト記号表（従来型・ユニット型共通）'!$C$6:$L$47,10,FALSE))</f>
        <v/>
      </c>
      <c r="AV46" s="159" t="str">
        <f>IF(AV45="","",VLOOKUP(AV45,'シフト記号表（従来型・ユニット型共通）'!$C$6:$L$47,10,FALSE))</f>
        <v/>
      </c>
      <c r="AW46" s="159" t="str">
        <f>IF(AW45="","",VLOOKUP(AW45,'シフト記号表（従来型・ユニット型共通）'!$C$6:$L$47,10,FALSE))</f>
        <v/>
      </c>
      <c r="AX46" s="160" t="str">
        <f>IF(AX45="","",VLOOKUP(AX45,'シフト記号表（従来型・ユニット型共通）'!$C$6:$L$47,10,FALSE))</f>
        <v/>
      </c>
      <c r="AY46" s="158" t="str">
        <f>IF(AY45="","",VLOOKUP(AY45,'シフト記号表（従来型・ユニット型共通）'!$C$6:$L$47,10,FALSE))</f>
        <v/>
      </c>
      <c r="AZ46" s="159" t="str">
        <f>IF(AZ45="","",VLOOKUP(AZ45,'シフト記号表（従来型・ユニット型共通）'!$C$6:$L$47,10,FALSE))</f>
        <v/>
      </c>
      <c r="BA46" s="159" t="str">
        <f>IF(BA45="","",VLOOKUP(BA45,'シフト記号表（従来型・ユニット型共通）'!$C$6:$L$47,10,FALSE))</f>
        <v/>
      </c>
      <c r="BB46" s="1064">
        <f>IF($BE$3="４週",SUM(W46:AX46),IF($BE$3="暦月",SUM(W46:BA46),""))</f>
        <v>0</v>
      </c>
      <c r="BC46" s="1065"/>
      <c r="BD46" s="1066">
        <f>IF($BE$3="４週",BB46/4,IF($BE$3="暦月",(BB46/($BE$8/7)),""))</f>
        <v>0</v>
      </c>
      <c r="BE46" s="1065"/>
      <c r="BF46" s="1061"/>
      <c r="BG46" s="1062"/>
      <c r="BH46" s="1062"/>
      <c r="BI46" s="1062"/>
      <c r="BJ46" s="1063"/>
    </row>
    <row r="47" spans="2:62" ht="20.25" customHeight="1" x14ac:dyDescent="0.15">
      <c r="B47" s="992">
        <f>B45+1</f>
        <v>16</v>
      </c>
      <c r="C47" s="999"/>
      <c r="D47" s="1000"/>
      <c r="E47" s="153"/>
      <c r="F47" s="154"/>
      <c r="G47" s="153"/>
      <c r="H47" s="154"/>
      <c r="I47" s="1003"/>
      <c r="J47" s="1004"/>
      <c r="K47" s="1052"/>
      <c r="L47" s="1053"/>
      <c r="M47" s="1053"/>
      <c r="N47" s="1000"/>
      <c r="O47" s="1022"/>
      <c r="P47" s="1023"/>
      <c r="Q47" s="1023"/>
      <c r="R47" s="1023"/>
      <c r="S47" s="1024"/>
      <c r="T47" s="173" t="s">
        <v>192</v>
      </c>
      <c r="V47" s="174"/>
      <c r="W47" s="166"/>
      <c r="X47" s="167"/>
      <c r="Y47" s="167"/>
      <c r="Z47" s="167"/>
      <c r="AA47" s="167"/>
      <c r="AB47" s="167"/>
      <c r="AC47" s="168"/>
      <c r="AD47" s="166"/>
      <c r="AE47" s="167"/>
      <c r="AF47" s="167"/>
      <c r="AG47" s="167"/>
      <c r="AH47" s="167"/>
      <c r="AI47" s="167"/>
      <c r="AJ47" s="168"/>
      <c r="AK47" s="166"/>
      <c r="AL47" s="167"/>
      <c r="AM47" s="167"/>
      <c r="AN47" s="167"/>
      <c r="AO47" s="167"/>
      <c r="AP47" s="167"/>
      <c r="AQ47" s="168"/>
      <c r="AR47" s="166"/>
      <c r="AS47" s="167"/>
      <c r="AT47" s="167"/>
      <c r="AU47" s="167"/>
      <c r="AV47" s="167"/>
      <c r="AW47" s="167"/>
      <c r="AX47" s="168"/>
      <c r="AY47" s="166"/>
      <c r="AZ47" s="167"/>
      <c r="BA47" s="169"/>
      <c r="BB47" s="1054"/>
      <c r="BC47" s="1055"/>
      <c r="BD47" s="1056"/>
      <c r="BE47" s="1057"/>
      <c r="BF47" s="1058"/>
      <c r="BG47" s="1059"/>
      <c r="BH47" s="1059"/>
      <c r="BI47" s="1059"/>
      <c r="BJ47" s="1060"/>
    </row>
    <row r="48" spans="2:62" ht="20.25" customHeight="1" x14ac:dyDescent="0.15">
      <c r="B48" s="993"/>
      <c r="C48" s="1001"/>
      <c r="D48" s="1002"/>
      <c r="E48" s="153"/>
      <c r="F48" s="154">
        <f>C47</f>
        <v>0</v>
      </c>
      <c r="G48" s="153"/>
      <c r="H48" s="154">
        <f>I47</f>
        <v>0</v>
      </c>
      <c r="I48" s="1005"/>
      <c r="J48" s="1006"/>
      <c r="K48" s="1017"/>
      <c r="L48" s="1018"/>
      <c r="M48" s="1018"/>
      <c r="N48" s="1002"/>
      <c r="O48" s="1022"/>
      <c r="P48" s="1023"/>
      <c r="Q48" s="1023"/>
      <c r="R48" s="1023"/>
      <c r="S48" s="1024"/>
      <c r="T48" s="170" t="s">
        <v>195</v>
      </c>
      <c r="U48" s="171"/>
      <c r="V48" s="172"/>
      <c r="W48" s="158" t="str">
        <f>IF(W47="","",VLOOKUP(W47,'シフト記号表（従来型・ユニット型共通）'!$C$6:$L$47,10,FALSE))</f>
        <v/>
      </c>
      <c r="X48" s="159" t="str">
        <f>IF(X47="","",VLOOKUP(X47,'シフト記号表（従来型・ユニット型共通）'!$C$6:$L$47,10,FALSE))</f>
        <v/>
      </c>
      <c r="Y48" s="159" t="str">
        <f>IF(Y47="","",VLOOKUP(Y47,'シフト記号表（従来型・ユニット型共通）'!$C$6:$L$47,10,FALSE))</f>
        <v/>
      </c>
      <c r="Z48" s="159" t="str">
        <f>IF(Z47="","",VLOOKUP(Z47,'シフト記号表（従来型・ユニット型共通）'!$C$6:$L$47,10,FALSE))</f>
        <v/>
      </c>
      <c r="AA48" s="159" t="str">
        <f>IF(AA47="","",VLOOKUP(AA47,'シフト記号表（従来型・ユニット型共通）'!$C$6:$L$47,10,FALSE))</f>
        <v/>
      </c>
      <c r="AB48" s="159" t="str">
        <f>IF(AB47="","",VLOOKUP(AB47,'シフト記号表（従来型・ユニット型共通）'!$C$6:$L$47,10,FALSE))</f>
        <v/>
      </c>
      <c r="AC48" s="160" t="str">
        <f>IF(AC47="","",VLOOKUP(AC47,'シフト記号表（従来型・ユニット型共通）'!$C$6:$L$47,10,FALSE))</f>
        <v/>
      </c>
      <c r="AD48" s="158" t="str">
        <f>IF(AD47="","",VLOOKUP(AD47,'シフト記号表（従来型・ユニット型共通）'!$C$6:$L$47,10,FALSE))</f>
        <v/>
      </c>
      <c r="AE48" s="159" t="str">
        <f>IF(AE47="","",VLOOKUP(AE47,'シフト記号表（従来型・ユニット型共通）'!$C$6:$L$47,10,FALSE))</f>
        <v/>
      </c>
      <c r="AF48" s="159" t="str">
        <f>IF(AF47="","",VLOOKUP(AF47,'シフト記号表（従来型・ユニット型共通）'!$C$6:$L$47,10,FALSE))</f>
        <v/>
      </c>
      <c r="AG48" s="159" t="str">
        <f>IF(AG47="","",VLOOKUP(AG47,'シフト記号表（従来型・ユニット型共通）'!$C$6:$L$47,10,FALSE))</f>
        <v/>
      </c>
      <c r="AH48" s="159" t="str">
        <f>IF(AH47="","",VLOOKUP(AH47,'シフト記号表（従来型・ユニット型共通）'!$C$6:$L$47,10,FALSE))</f>
        <v/>
      </c>
      <c r="AI48" s="159" t="str">
        <f>IF(AI47="","",VLOOKUP(AI47,'シフト記号表（従来型・ユニット型共通）'!$C$6:$L$47,10,FALSE))</f>
        <v/>
      </c>
      <c r="AJ48" s="160" t="str">
        <f>IF(AJ47="","",VLOOKUP(AJ47,'シフト記号表（従来型・ユニット型共通）'!$C$6:$L$47,10,FALSE))</f>
        <v/>
      </c>
      <c r="AK48" s="158" t="str">
        <f>IF(AK47="","",VLOOKUP(AK47,'シフト記号表（従来型・ユニット型共通）'!$C$6:$L$47,10,FALSE))</f>
        <v/>
      </c>
      <c r="AL48" s="159" t="str">
        <f>IF(AL47="","",VLOOKUP(AL47,'シフト記号表（従来型・ユニット型共通）'!$C$6:$L$47,10,FALSE))</f>
        <v/>
      </c>
      <c r="AM48" s="159" t="str">
        <f>IF(AM47="","",VLOOKUP(AM47,'シフト記号表（従来型・ユニット型共通）'!$C$6:$L$47,10,FALSE))</f>
        <v/>
      </c>
      <c r="AN48" s="159" t="str">
        <f>IF(AN47="","",VLOOKUP(AN47,'シフト記号表（従来型・ユニット型共通）'!$C$6:$L$47,10,FALSE))</f>
        <v/>
      </c>
      <c r="AO48" s="159" t="str">
        <f>IF(AO47="","",VLOOKUP(AO47,'シフト記号表（従来型・ユニット型共通）'!$C$6:$L$47,10,FALSE))</f>
        <v/>
      </c>
      <c r="AP48" s="159" t="str">
        <f>IF(AP47="","",VLOOKUP(AP47,'シフト記号表（従来型・ユニット型共通）'!$C$6:$L$47,10,FALSE))</f>
        <v/>
      </c>
      <c r="AQ48" s="160" t="str">
        <f>IF(AQ47="","",VLOOKUP(AQ47,'シフト記号表（従来型・ユニット型共通）'!$C$6:$L$47,10,FALSE))</f>
        <v/>
      </c>
      <c r="AR48" s="158" t="str">
        <f>IF(AR47="","",VLOOKUP(AR47,'シフト記号表（従来型・ユニット型共通）'!$C$6:$L$47,10,FALSE))</f>
        <v/>
      </c>
      <c r="AS48" s="159" t="str">
        <f>IF(AS47="","",VLOOKUP(AS47,'シフト記号表（従来型・ユニット型共通）'!$C$6:$L$47,10,FALSE))</f>
        <v/>
      </c>
      <c r="AT48" s="159" t="str">
        <f>IF(AT47="","",VLOOKUP(AT47,'シフト記号表（従来型・ユニット型共通）'!$C$6:$L$47,10,FALSE))</f>
        <v/>
      </c>
      <c r="AU48" s="159" t="str">
        <f>IF(AU47="","",VLOOKUP(AU47,'シフト記号表（従来型・ユニット型共通）'!$C$6:$L$47,10,FALSE))</f>
        <v/>
      </c>
      <c r="AV48" s="159" t="str">
        <f>IF(AV47="","",VLOOKUP(AV47,'シフト記号表（従来型・ユニット型共通）'!$C$6:$L$47,10,FALSE))</f>
        <v/>
      </c>
      <c r="AW48" s="159" t="str">
        <f>IF(AW47="","",VLOOKUP(AW47,'シフト記号表（従来型・ユニット型共通）'!$C$6:$L$47,10,FALSE))</f>
        <v/>
      </c>
      <c r="AX48" s="160" t="str">
        <f>IF(AX47="","",VLOOKUP(AX47,'シフト記号表（従来型・ユニット型共通）'!$C$6:$L$47,10,FALSE))</f>
        <v/>
      </c>
      <c r="AY48" s="158" t="str">
        <f>IF(AY47="","",VLOOKUP(AY47,'シフト記号表（従来型・ユニット型共通）'!$C$6:$L$47,10,FALSE))</f>
        <v/>
      </c>
      <c r="AZ48" s="159" t="str">
        <f>IF(AZ47="","",VLOOKUP(AZ47,'シフト記号表（従来型・ユニット型共通）'!$C$6:$L$47,10,FALSE))</f>
        <v/>
      </c>
      <c r="BA48" s="159" t="str">
        <f>IF(BA47="","",VLOOKUP(BA47,'シフト記号表（従来型・ユニット型共通）'!$C$6:$L$47,10,FALSE))</f>
        <v/>
      </c>
      <c r="BB48" s="1064">
        <f>IF($BE$3="４週",SUM(W48:AX48),IF($BE$3="暦月",SUM(W48:BA48),""))</f>
        <v>0</v>
      </c>
      <c r="BC48" s="1065"/>
      <c r="BD48" s="1066">
        <f>IF($BE$3="４週",BB48/4,IF($BE$3="暦月",(BB48/($BE$8/7)),""))</f>
        <v>0</v>
      </c>
      <c r="BE48" s="1065"/>
      <c r="BF48" s="1061"/>
      <c r="BG48" s="1062"/>
      <c r="BH48" s="1062"/>
      <c r="BI48" s="1062"/>
      <c r="BJ48" s="1063"/>
    </row>
    <row r="49" spans="2:62" ht="20.25" customHeight="1" x14ac:dyDescent="0.15">
      <c r="B49" s="992">
        <f>B47+1</f>
        <v>17</v>
      </c>
      <c r="C49" s="999"/>
      <c r="D49" s="1000"/>
      <c r="E49" s="153"/>
      <c r="F49" s="154"/>
      <c r="G49" s="153"/>
      <c r="H49" s="154"/>
      <c r="I49" s="1003"/>
      <c r="J49" s="1004"/>
      <c r="K49" s="1052"/>
      <c r="L49" s="1053"/>
      <c r="M49" s="1053"/>
      <c r="N49" s="1000"/>
      <c r="O49" s="1022"/>
      <c r="P49" s="1023"/>
      <c r="Q49" s="1023"/>
      <c r="R49" s="1023"/>
      <c r="S49" s="1024"/>
      <c r="T49" s="173" t="s">
        <v>192</v>
      </c>
      <c r="V49" s="174"/>
      <c r="W49" s="166"/>
      <c r="X49" s="167"/>
      <c r="Y49" s="167"/>
      <c r="Z49" s="167"/>
      <c r="AA49" s="167"/>
      <c r="AB49" s="167"/>
      <c r="AC49" s="168"/>
      <c r="AD49" s="166"/>
      <c r="AE49" s="167"/>
      <c r="AF49" s="167"/>
      <c r="AG49" s="167"/>
      <c r="AH49" s="167"/>
      <c r="AI49" s="167"/>
      <c r="AJ49" s="168"/>
      <c r="AK49" s="166"/>
      <c r="AL49" s="167"/>
      <c r="AM49" s="167"/>
      <c r="AN49" s="167"/>
      <c r="AO49" s="167"/>
      <c r="AP49" s="167"/>
      <c r="AQ49" s="168"/>
      <c r="AR49" s="166"/>
      <c r="AS49" s="167"/>
      <c r="AT49" s="167"/>
      <c r="AU49" s="167"/>
      <c r="AV49" s="167"/>
      <c r="AW49" s="167"/>
      <c r="AX49" s="168"/>
      <c r="AY49" s="166"/>
      <c r="AZ49" s="167"/>
      <c r="BA49" s="169"/>
      <c r="BB49" s="1054"/>
      <c r="BC49" s="1055"/>
      <c r="BD49" s="1056"/>
      <c r="BE49" s="1057"/>
      <c r="BF49" s="1058"/>
      <c r="BG49" s="1059"/>
      <c r="BH49" s="1059"/>
      <c r="BI49" s="1059"/>
      <c r="BJ49" s="1060"/>
    </row>
    <row r="50" spans="2:62" ht="20.25" customHeight="1" x14ac:dyDescent="0.15">
      <c r="B50" s="993"/>
      <c r="C50" s="1001"/>
      <c r="D50" s="1002"/>
      <c r="E50" s="153"/>
      <c r="F50" s="154">
        <f>C49</f>
        <v>0</v>
      </c>
      <c r="G50" s="153"/>
      <c r="H50" s="154">
        <f>I49</f>
        <v>0</v>
      </c>
      <c r="I50" s="1005"/>
      <c r="J50" s="1006"/>
      <c r="K50" s="1017"/>
      <c r="L50" s="1018"/>
      <c r="M50" s="1018"/>
      <c r="N50" s="1002"/>
      <c r="O50" s="1022"/>
      <c r="P50" s="1023"/>
      <c r="Q50" s="1023"/>
      <c r="R50" s="1023"/>
      <c r="S50" s="1024"/>
      <c r="T50" s="170" t="s">
        <v>195</v>
      </c>
      <c r="U50" s="171"/>
      <c r="V50" s="172"/>
      <c r="W50" s="158" t="str">
        <f>IF(W49="","",VLOOKUP(W49,'シフト記号表（従来型・ユニット型共通）'!$C$6:$L$47,10,FALSE))</f>
        <v/>
      </c>
      <c r="X50" s="159" t="str">
        <f>IF(X49="","",VLOOKUP(X49,'シフト記号表（従来型・ユニット型共通）'!$C$6:$L$47,10,FALSE))</f>
        <v/>
      </c>
      <c r="Y50" s="159" t="str">
        <f>IF(Y49="","",VLOOKUP(Y49,'シフト記号表（従来型・ユニット型共通）'!$C$6:$L$47,10,FALSE))</f>
        <v/>
      </c>
      <c r="Z50" s="159" t="str">
        <f>IF(Z49="","",VLOOKUP(Z49,'シフト記号表（従来型・ユニット型共通）'!$C$6:$L$47,10,FALSE))</f>
        <v/>
      </c>
      <c r="AA50" s="159" t="str">
        <f>IF(AA49="","",VLOOKUP(AA49,'シフト記号表（従来型・ユニット型共通）'!$C$6:$L$47,10,FALSE))</f>
        <v/>
      </c>
      <c r="AB50" s="159" t="str">
        <f>IF(AB49="","",VLOOKUP(AB49,'シフト記号表（従来型・ユニット型共通）'!$C$6:$L$47,10,FALSE))</f>
        <v/>
      </c>
      <c r="AC50" s="160" t="str">
        <f>IF(AC49="","",VLOOKUP(AC49,'シフト記号表（従来型・ユニット型共通）'!$C$6:$L$47,10,FALSE))</f>
        <v/>
      </c>
      <c r="AD50" s="158" t="str">
        <f>IF(AD49="","",VLOOKUP(AD49,'シフト記号表（従来型・ユニット型共通）'!$C$6:$L$47,10,FALSE))</f>
        <v/>
      </c>
      <c r="AE50" s="159" t="str">
        <f>IF(AE49="","",VLOOKUP(AE49,'シフト記号表（従来型・ユニット型共通）'!$C$6:$L$47,10,FALSE))</f>
        <v/>
      </c>
      <c r="AF50" s="159" t="str">
        <f>IF(AF49="","",VLOOKUP(AF49,'シフト記号表（従来型・ユニット型共通）'!$C$6:$L$47,10,FALSE))</f>
        <v/>
      </c>
      <c r="AG50" s="159" t="str">
        <f>IF(AG49="","",VLOOKUP(AG49,'シフト記号表（従来型・ユニット型共通）'!$C$6:$L$47,10,FALSE))</f>
        <v/>
      </c>
      <c r="AH50" s="159" t="str">
        <f>IF(AH49="","",VLOOKUP(AH49,'シフト記号表（従来型・ユニット型共通）'!$C$6:$L$47,10,FALSE))</f>
        <v/>
      </c>
      <c r="AI50" s="159" t="str">
        <f>IF(AI49="","",VLOOKUP(AI49,'シフト記号表（従来型・ユニット型共通）'!$C$6:$L$47,10,FALSE))</f>
        <v/>
      </c>
      <c r="AJ50" s="160" t="str">
        <f>IF(AJ49="","",VLOOKUP(AJ49,'シフト記号表（従来型・ユニット型共通）'!$C$6:$L$47,10,FALSE))</f>
        <v/>
      </c>
      <c r="AK50" s="158" t="str">
        <f>IF(AK49="","",VLOOKUP(AK49,'シフト記号表（従来型・ユニット型共通）'!$C$6:$L$47,10,FALSE))</f>
        <v/>
      </c>
      <c r="AL50" s="159" t="str">
        <f>IF(AL49="","",VLOOKUP(AL49,'シフト記号表（従来型・ユニット型共通）'!$C$6:$L$47,10,FALSE))</f>
        <v/>
      </c>
      <c r="AM50" s="159" t="str">
        <f>IF(AM49="","",VLOOKUP(AM49,'シフト記号表（従来型・ユニット型共通）'!$C$6:$L$47,10,FALSE))</f>
        <v/>
      </c>
      <c r="AN50" s="159" t="str">
        <f>IF(AN49="","",VLOOKUP(AN49,'シフト記号表（従来型・ユニット型共通）'!$C$6:$L$47,10,FALSE))</f>
        <v/>
      </c>
      <c r="AO50" s="159" t="str">
        <f>IF(AO49="","",VLOOKUP(AO49,'シフト記号表（従来型・ユニット型共通）'!$C$6:$L$47,10,FALSE))</f>
        <v/>
      </c>
      <c r="AP50" s="159" t="str">
        <f>IF(AP49="","",VLOOKUP(AP49,'シフト記号表（従来型・ユニット型共通）'!$C$6:$L$47,10,FALSE))</f>
        <v/>
      </c>
      <c r="AQ50" s="160" t="str">
        <f>IF(AQ49="","",VLOOKUP(AQ49,'シフト記号表（従来型・ユニット型共通）'!$C$6:$L$47,10,FALSE))</f>
        <v/>
      </c>
      <c r="AR50" s="158" t="str">
        <f>IF(AR49="","",VLOOKUP(AR49,'シフト記号表（従来型・ユニット型共通）'!$C$6:$L$47,10,FALSE))</f>
        <v/>
      </c>
      <c r="AS50" s="159" t="str">
        <f>IF(AS49="","",VLOOKUP(AS49,'シフト記号表（従来型・ユニット型共通）'!$C$6:$L$47,10,FALSE))</f>
        <v/>
      </c>
      <c r="AT50" s="159" t="str">
        <f>IF(AT49="","",VLOOKUP(AT49,'シフト記号表（従来型・ユニット型共通）'!$C$6:$L$47,10,FALSE))</f>
        <v/>
      </c>
      <c r="AU50" s="159" t="str">
        <f>IF(AU49="","",VLOOKUP(AU49,'シフト記号表（従来型・ユニット型共通）'!$C$6:$L$47,10,FALSE))</f>
        <v/>
      </c>
      <c r="AV50" s="159" t="str">
        <f>IF(AV49="","",VLOOKUP(AV49,'シフト記号表（従来型・ユニット型共通）'!$C$6:$L$47,10,FALSE))</f>
        <v/>
      </c>
      <c r="AW50" s="159" t="str">
        <f>IF(AW49="","",VLOOKUP(AW49,'シフト記号表（従来型・ユニット型共通）'!$C$6:$L$47,10,FALSE))</f>
        <v/>
      </c>
      <c r="AX50" s="160" t="str">
        <f>IF(AX49="","",VLOOKUP(AX49,'シフト記号表（従来型・ユニット型共通）'!$C$6:$L$47,10,FALSE))</f>
        <v/>
      </c>
      <c r="AY50" s="158" t="str">
        <f>IF(AY49="","",VLOOKUP(AY49,'シフト記号表（従来型・ユニット型共通）'!$C$6:$L$47,10,FALSE))</f>
        <v/>
      </c>
      <c r="AZ50" s="159" t="str">
        <f>IF(AZ49="","",VLOOKUP(AZ49,'シフト記号表（従来型・ユニット型共通）'!$C$6:$L$47,10,FALSE))</f>
        <v/>
      </c>
      <c r="BA50" s="159" t="str">
        <f>IF(BA49="","",VLOOKUP(BA49,'シフト記号表（従来型・ユニット型共通）'!$C$6:$L$47,10,FALSE))</f>
        <v/>
      </c>
      <c r="BB50" s="1064">
        <f>IF($BE$3="４週",SUM(W50:AX50),IF($BE$3="暦月",SUM(W50:BA50),""))</f>
        <v>0</v>
      </c>
      <c r="BC50" s="1065"/>
      <c r="BD50" s="1066">
        <f>IF($BE$3="４週",BB50/4,IF($BE$3="暦月",(BB50/($BE$8/7)),""))</f>
        <v>0</v>
      </c>
      <c r="BE50" s="1065"/>
      <c r="BF50" s="1061"/>
      <c r="BG50" s="1062"/>
      <c r="BH50" s="1062"/>
      <c r="BI50" s="1062"/>
      <c r="BJ50" s="1063"/>
    </row>
    <row r="51" spans="2:62" ht="20.25" customHeight="1" x14ac:dyDescent="0.15">
      <c r="B51" s="992">
        <f>B49+1</f>
        <v>18</v>
      </c>
      <c r="C51" s="999"/>
      <c r="D51" s="1000"/>
      <c r="E51" s="153"/>
      <c r="F51" s="154"/>
      <c r="G51" s="153"/>
      <c r="H51" s="154"/>
      <c r="I51" s="1003"/>
      <c r="J51" s="1004"/>
      <c r="K51" s="1052"/>
      <c r="L51" s="1053"/>
      <c r="M51" s="1053"/>
      <c r="N51" s="1000"/>
      <c r="O51" s="1022"/>
      <c r="P51" s="1023"/>
      <c r="Q51" s="1023"/>
      <c r="R51" s="1023"/>
      <c r="S51" s="1024"/>
      <c r="T51" s="173" t="s">
        <v>192</v>
      </c>
      <c r="V51" s="174"/>
      <c r="W51" s="166"/>
      <c r="X51" s="167"/>
      <c r="Y51" s="167"/>
      <c r="Z51" s="167"/>
      <c r="AA51" s="167"/>
      <c r="AB51" s="167"/>
      <c r="AC51" s="168"/>
      <c r="AD51" s="166"/>
      <c r="AE51" s="167"/>
      <c r="AF51" s="167"/>
      <c r="AG51" s="167"/>
      <c r="AH51" s="167"/>
      <c r="AI51" s="167"/>
      <c r="AJ51" s="168"/>
      <c r="AK51" s="166"/>
      <c r="AL51" s="167"/>
      <c r="AM51" s="167"/>
      <c r="AN51" s="167"/>
      <c r="AO51" s="167"/>
      <c r="AP51" s="167"/>
      <c r="AQ51" s="168"/>
      <c r="AR51" s="166"/>
      <c r="AS51" s="167"/>
      <c r="AT51" s="167"/>
      <c r="AU51" s="167"/>
      <c r="AV51" s="167"/>
      <c r="AW51" s="167"/>
      <c r="AX51" s="168"/>
      <c r="AY51" s="166"/>
      <c r="AZ51" s="167"/>
      <c r="BA51" s="169"/>
      <c r="BB51" s="1054"/>
      <c r="BC51" s="1055"/>
      <c r="BD51" s="1056"/>
      <c r="BE51" s="1057"/>
      <c r="BF51" s="1058"/>
      <c r="BG51" s="1059"/>
      <c r="BH51" s="1059"/>
      <c r="BI51" s="1059"/>
      <c r="BJ51" s="1060"/>
    </row>
    <row r="52" spans="2:62" ht="20.25" customHeight="1" x14ac:dyDescent="0.15">
      <c r="B52" s="993"/>
      <c r="C52" s="1001"/>
      <c r="D52" s="1002"/>
      <c r="E52" s="153"/>
      <c r="F52" s="154">
        <f>C51</f>
        <v>0</v>
      </c>
      <c r="G52" s="153"/>
      <c r="H52" s="154">
        <f>I51</f>
        <v>0</v>
      </c>
      <c r="I52" s="1005"/>
      <c r="J52" s="1006"/>
      <c r="K52" s="1017"/>
      <c r="L52" s="1018"/>
      <c r="M52" s="1018"/>
      <c r="N52" s="1002"/>
      <c r="O52" s="1022"/>
      <c r="P52" s="1023"/>
      <c r="Q52" s="1023"/>
      <c r="R52" s="1023"/>
      <c r="S52" s="1024"/>
      <c r="T52" s="170" t="s">
        <v>195</v>
      </c>
      <c r="U52" s="171"/>
      <c r="V52" s="172"/>
      <c r="W52" s="158" t="str">
        <f>IF(W51="","",VLOOKUP(W51,'シフト記号表（従来型・ユニット型共通）'!$C$6:$L$47,10,FALSE))</f>
        <v/>
      </c>
      <c r="X52" s="159" t="str">
        <f>IF(X51="","",VLOOKUP(X51,'シフト記号表（従来型・ユニット型共通）'!$C$6:$L$47,10,FALSE))</f>
        <v/>
      </c>
      <c r="Y52" s="159" t="str">
        <f>IF(Y51="","",VLOOKUP(Y51,'シフト記号表（従来型・ユニット型共通）'!$C$6:$L$47,10,FALSE))</f>
        <v/>
      </c>
      <c r="Z52" s="159" t="str">
        <f>IF(Z51="","",VLOOKUP(Z51,'シフト記号表（従来型・ユニット型共通）'!$C$6:$L$47,10,FALSE))</f>
        <v/>
      </c>
      <c r="AA52" s="159" t="str">
        <f>IF(AA51="","",VLOOKUP(AA51,'シフト記号表（従来型・ユニット型共通）'!$C$6:$L$47,10,FALSE))</f>
        <v/>
      </c>
      <c r="AB52" s="159" t="str">
        <f>IF(AB51="","",VLOOKUP(AB51,'シフト記号表（従来型・ユニット型共通）'!$C$6:$L$47,10,FALSE))</f>
        <v/>
      </c>
      <c r="AC52" s="160" t="str">
        <f>IF(AC51="","",VLOOKUP(AC51,'シフト記号表（従来型・ユニット型共通）'!$C$6:$L$47,10,FALSE))</f>
        <v/>
      </c>
      <c r="AD52" s="158" t="str">
        <f>IF(AD51="","",VLOOKUP(AD51,'シフト記号表（従来型・ユニット型共通）'!$C$6:$L$47,10,FALSE))</f>
        <v/>
      </c>
      <c r="AE52" s="159" t="str">
        <f>IF(AE51="","",VLOOKUP(AE51,'シフト記号表（従来型・ユニット型共通）'!$C$6:$L$47,10,FALSE))</f>
        <v/>
      </c>
      <c r="AF52" s="159" t="str">
        <f>IF(AF51="","",VLOOKUP(AF51,'シフト記号表（従来型・ユニット型共通）'!$C$6:$L$47,10,FALSE))</f>
        <v/>
      </c>
      <c r="AG52" s="159" t="str">
        <f>IF(AG51="","",VLOOKUP(AG51,'シフト記号表（従来型・ユニット型共通）'!$C$6:$L$47,10,FALSE))</f>
        <v/>
      </c>
      <c r="AH52" s="159" t="str">
        <f>IF(AH51="","",VLOOKUP(AH51,'シフト記号表（従来型・ユニット型共通）'!$C$6:$L$47,10,FALSE))</f>
        <v/>
      </c>
      <c r="AI52" s="159" t="str">
        <f>IF(AI51="","",VLOOKUP(AI51,'シフト記号表（従来型・ユニット型共通）'!$C$6:$L$47,10,FALSE))</f>
        <v/>
      </c>
      <c r="AJ52" s="160" t="str">
        <f>IF(AJ51="","",VLOOKUP(AJ51,'シフト記号表（従来型・ユニット型共通）'!$C$6:$L$47,10,FALSE))</f>
        <v/>
      </c>
      <c r="AK52" s="158" t="str">
        <f>IF(AK51="","",VLOOKUP(AK51,'シフト記号表（従来型・ユニット型共通）'!$C$6:$L$47,10,FALSE))</f>
        <v/>
      </c>
      <c r="AL52" s="159" t="str">
        <f>IF(AL51="","",VLOOKUP(AL51,'シフト記号表（従来型・ユニット型共通）'!$C$6:$L$47,10,FALSE))</f>
        <v/>
      </c>
      <c r="AM52" s="159" t="str">
        <f>IF(AM51="","",VLOOKUP(AM51,'シフト記号表（従来型・ユニット型共通）'!$C$6:$L$47,10,FALSE))</f>
        <v/>
      </c>
      <c r="AN52" s="159" t="str">
        <f>IF(AN51="","",VLOOKUP(AN51,'シフト記号表（従来型・ユニット型共通）'!$C$6:$L$47,10,FALSE))</f>
        <v/>
      </c>
      <c r="AO52" s="159" t="str">
        <f>IF(AO51="","",VLOOKUP(AO51,'シフト記号表（従来型・ユニット型共通）'!$C$6:$L$47,10,FALSE))</f>
        <v/>
      </c>
      <c r="AP52" s="159" t="str">
        <f>IF(AP51="","",VLOOKUP(AP51,'シフト記号表（従来型・ユニット型共通）'!$C$6:$L$47,10,FALSE))</f>
        <v/>
      </c>
      <c r="AQ52" s="160" t="str">
        <f>IF(AQ51="","",VLOOKUP(AQ51,'シフト記号表（従来型・ユニット型共通）'!$C$6:$L$47,10,FALSE))</f>
        <v/>
      </c>
      <c r="AR52" s="158" t="str">
        <f>IF(AR51="","",VLOOKUP(AR51,'シフト記号表（従来型・ユニット型共通）'!$C$6:$L$47,10,FALSE))</f>
        <v/>
      </c>
      <c r="AS52" s="159" t="str">
        <f>IF(AS51="","",VLOOKUP(AS51,'シフト記号表（従来型・ユニット型共通）'!$C$6:$L$47,10,FALSE))</f>
        <v/>
      </c>
      <c r="AT52" s="159" t="str">
        <f>IF(AT51="","",VLOOKUP(AT51,'シフト記号表（従来型・ユニット型共通）'!$C$6:$L$47,10,FALSE))</f>
        <v/>
      </c>
      <c r="AU52" s="159" t="str">
        <f>IF(AU51="","",VLOOKUP(AU51,'シフト記号表（従来型・ユニット型共通）'!$C$6:$L$47,10,FALSE))</f>
        <v/>
      </c>
      <c r="AV52" s="159" t="str">
        <f>IF(AV51="","",VLOOKUP(AV51,'シフト記号表（従来型・ユニット型共通）'!$C$6:$L$47,10,FALSE))</f>
        <v/>
      </c>
      <c r="AW52" s="159" t="str">
        <f>IF(AW51="","",VLOOKUP(AW51,'シフト記号表（従来型・ユニット型共通）'!$C$6:$L$47,10,FALSE))</f>
        <v/>
      </c>
      <c r="AX52" s="160" t="str">
        <f>IF(AX51="","",VLOOKUP(AX51,'シフト記号表（従来型・ユニット型共通）'!$C$6:$L$47,10,FALSE))</f>
        <v/>
      </c>
      <c r="AY52" s="158" t="str">
        <f>IF(AY51="","",VLOOKUP(AY51,'シフト記号表（従来型・ユニット型共通）'!$C$6:$L$47,10,FALSE))</f>
        <v/>
      </c>
      <c r="AZ52" s="159" t="str">
        <f>IF(AZ51="","",VLOOKUP(AZ51,'シフト記号表（従来型・ユニット型共通）'!$C$6:$L$47,10,FALSE))</f>
        <v/>
      </c>
      <c r="BA52" s="159" t="str">
        <f>IF(BA51="","",VLOOKUP(BA51,'シフト記号表（従来型・ユニット型共通）'!$C$6:$L$47,10,FALSE))</f>
        <v/>
      </c>
      <c r="BB52" s="1064">
        <f>IF($BE$3="４週",SUM(W52:AX52),IF($BE$3="暦月",SUM(W52:BA52),""))</f>
        <v>0</v>
      </c>
      <c r="BC52" s="1065"/>
      <c r="BD52" s="1066">
        <f>IF($BE$3="４週",BB52/4,IF($BE$3="暦月",(BB52/($BE$8/7)),""))</f>
        <v>0</v>
      </c>
      <c r="BE52" s="1065"/>
      <c r="BF52" s="1061"/>
      <c r="BG52" s="1062"/>
      <c r="BH52" s="1062"/>
      <c r="BI52" s="1062"/>
      <c r="BJ52" s="1063"/>
    </row>
    <row r="53" spans="2:62" ht="20.25" customHeight="1" x14ac:dyDescent="0.15">
      <c r="B53" s="992">
        <f>B51+1</f>
        <v>19</v>
      </c>
      <c r="C53" s="999"/>
      <c r="D53" s="1000"/>
      <c r="E53" s="161"/>
      <c r="F53" s="162"/>
      <c r="G53" s="161"/>
      <c r="H53" s="162"/>
      <c r="I53" s="1003"/>
      <c r="J53" s="1004"/>
      <c r="K53" s="1052"/>
      <c r="L53" s="1053"/>
      <c r="M53" s="1053"/>
      <c r="N53" s="1000"/>
      <c r="O53" s="1022"/>
      <c r="P53" s="1023"/>
      <c r="Q53" s="1023"/>
      <c r="R53" s="1023"/>
      <c r="S53" s="1024"/>
      <c r="T53" s="163" t="s">
        <v>192</v>
      </c>
      <c r="U53" s="164"/>
      <c r="V53" s="165"/>
      <c r="W53" s="166"/>
      <c r="X53" s="167"/>
      <c r="Y53" s="167"/>
      <c r="Z53" s="167"/>
      <c r="AA53" s="167"/>
      <c r="AB53" s="167"/>
      <c r="AC53" s="168"/>
      <c r="AD53" s="166"/>
      <c r="AE53" s="167"/>
      <c r="AF53" s="167"/>
      <c r="AG53" s="167"/>
      <c r="AH53" s="167"/>
      <c r="AI53" s="167"/>
      <c r="AJ53" s="168"/>
      <c r="AK53" s="166"/>
      <c r="AL53" s="167"/>
      <c r="AM53" s="167"/>
      <c r="AN53" s="167"/>
      <c r="AO53" s="167"/>
      <c r="AP53" s="167"/>
      <c r="AQ53" s="168"/>
      <c r="AR53" s="166"/>
      <c r="AS53" s="167"/>
      <c r="AT53" s="167"/>
      <c r="AU53" s="167"/>
      <c r="AV53" s="167"/>
      <c r="AW53" s="167"/>
      <c r="AX53" s="168"/>
      <c r="AY53" s="166"/>
      <c r="AZ53" s="167"/>
      <c r="BA53" s="169"/>
      <c r="BB53" s="1054"/>
      <c r="BC53" s="1055"/>
      <c r="BD53" s="1056"/>
      <c r="BE53" s="1057"/>
      <c r="BF53" s="1058"/>
      <c r="BG53" s="1059"/>
      <c r="BH53" s="1059"/>
      <c r="BI53" s="1059"/>
      <c r="BJ53" s="1060"/>
    </row>
    <row r="54" spans="2:62" ht="20.25" customHeight="1" x14ac:dyDescent="0.15">
      <c r="B54" s="993"/>
      <c r="C54" s="1001"/>
      <c r="D54" s="1002"/>
      <c r="E54" s="153"/>
      <c r="F54" s="154">
        <f>C53</f>
        <v>0</v>
      </c>
      <c r="G54" s="153"/>
      <c r="H54" s="154">
        <f>I53</f>
        <v>0</v>
      </c>
      <c r="I54" s="1005"/>
      <c r="J54" s="1006"/>
      <c r="K54" s="1017"/>
      <c r="L54" s="1018"/>
      <c r="M54" s="1018"/>
      <c r="N54" s="1002"/>
      <c r="O54" s="1022"/>
      <c r="P54" s="1023"/>
      <c r="Q54" s="1023"/>
      <c r="R54" s="1023"/>
      <c r="S54" s="1024"/>
      <c r="T54" s="170" t="s">
        <v>195</v>
      </c>
      <c r="U54" s="156"/>
      <c r="V54" s="157"/>
      <c r="W54" s="158" t="str">
        <f>IF(W53="","",VLOOKUP(W53,'シフト記号表（従来型・ユニット型共通）'!$C$6:$L$47,10,FALSE))</f>
        <v/>
      </c>
      <c r="X54" s="159" t="str">
        <f>IF(X53="","",VLOOKUP(X53,'シフト記号表（従来型・ユニット型共通）'!$C$6:$L$47,10,FALSE))</f>
        <v/>
      </c>
      <c r="Y54" s="159" t="str">
        <f>IF(Y53="","",VLOOKUP(Y53,'シフト記号表（従来型・ユニット型共通）'!$C$6:$L$47,10,FALSE))</f>
        <v/>
      </c>
      <c r="Z54" s="159" t="str">
        <f>IF(Z53="","",VLOOKUP(Z53,'シフト記号表（従来型・ユニット型共通）'!$C$6:$L$47,10,FALSE))</f>
        <v/>
      </c>
      <c r="AA54" s="159" t="str">
        <f>IF(AA53="","",VLOOKUP(AA53,'シフト記号表（従来型・ユニット型共通）'!$C$6:$L$47,10,FALSE))</f>
        <v/>
      </c>
      <c r="AB54" s="159" t="str">
        <f>IF(AB53="","",VLOOKUP(AB53,'シフト記号表（従来型・ユニット型共通）'!$C$6:$L$47,10,FALSE))</f>
        <v/>
      </c>
      <c r="AC54" s="160" t="str">
        <f>IF(AC53="","",VLOOKUP(AC53,'シフト記号表（従来型・ユニット型共通）'!$C$6:$L$47,10,FALSE))</f>
        <v/>
      </c>
      <c r="AD54" s="158" t="str">
        <f>IF(AD53="","",VLOOKUP(AD53,'シフト記号表（従来型・ユニット型共通）'!$C$6:$L$47,10,FALSE))</f>
        <v/>
      </c>
      <c r="AE54" s="159" t="str">
        <f>IF(AE53="","",VLOOKUP(AE53,'シフト記号表（従来型・ユニット型共通）'!$C$6:$L$47,10,FALSE))</f>
        <v/>
      </c>
      <c r="AF54" s="159" t="str">
        <f>IF(AF53="","",VLOOKUP(AF53,'シフト記号表（従来型・ユニット型共通）'!$C$6:$L$47,10,FALSE))</f>
        <v/>
      </c>
      <c r="AG54" s="159" t="str">
        <f>IF(AG53="","",VLOOKUP(AG53,'シフト記号表（従来型・ユニット型共通）'!$C$6:$L$47,10,FALSE))</f>
        <v/>
      </c>
      <c r="AH54" s="159" t="str">
        <f>IF(AH53="","",VLOOKUP(AH53,'シフト記号表（従来型・ユニット型共通）'!$C$6:$L$47,10,FALSE))</f>
        <v/>
      </c>
      <c r="AI54" s="159" t="str">
        <f>IF(AI53="","",VLOOKUP(AI53,'シフト記号表（従来型・ユニット型共通）'!$C$6:$L$47,10,FALSE))</f>
        <v/>
      </c>
      <c r="AJ54" s="160" t="str">
        <f>IF(AJ53="","",VLOOKUP(AJ53,'シフト記号表（従来型・ユニット型共通）'!$C$6:$L$47,10,FALSE))</f>
        <v/>
      </c>
      <c r="AK54" s="158" t="str">
        <f>IF(AK53="","",VLOOKUP(AK53,'シフト記号表（従来型・ユニット型共通）'!$C$6:$L$47,10,FALSE))</f>
        <v/>
      </c>
      <c r="AL54" s="159" t="str">
        <f>IF(AL53="","",VLOOKUP(AL53,'シフト記号表（従来型・ユニット型共通）'!$C$6:$L$47,10,FALSE))</f>
        <v/>
      </c>
      <c r="AM54" s="159" t="str">
        <f>IF(AM53="","",VLOOKUP(AM53,'シフト記号表（従来型・ユニット型共通）'!$C$6:$L$47,10,FALSE))</f>
        <v/>
      </c>
      <c r="AN54" s="159" t="str">
        <f>IF(AN53="","",VLOOKUP(AN53,'シフト記号表（従来型・ユニット型共通）'!$C$6:$L$47,10,FALSE))</f>
        <v/>
      </c>
      <c r="AO54" s="159" t="str">
        <f>IF(AO53="","",VLOOKUP(AO53,'シフト記号表（従来型・ユニット型共通）'!$C$6:$L$47,10,FALSE))</f>
        <v/>
      </c>
      <c r="AP54" s="159" t="str">
        <f>IF(AP53="","",VLOOKUP(AP53,'シフト記号表（従来型・ユニット型共通）'!$C$6:$L$47,10,FALSE))</f>
        <v/>
      </c>
      <c r="AQ54" s="160" t="str">
        <f>IF(AQ53="","",VLOOKUP(AQ53,'シフト記号表（従来型・ユニット型共通）'!$C$6:$L$47,10,FALSE))</f>
        <v/>
      </c>
      <c r="AR54" s="158" t="str">
        <f>IF(AR53="","",VLOOKUP(AR53,'シフト記号表（従来型・ユニット型共通）'!$C$6:$L$47,10,FALSE))</f>
        <v/>
      </c>
      <c r="AS54" s="159" t="str">
        <f>IF(AS53="","",VLOOKUP(AS53,'シフト記号表（従来型・ユニット型共通）'!$C$6:$L$47,10,FALSE))</f>
        <v/>
      </c>
      <c r="AT54" s="159" t="str">
        <f>IF(AT53="","",VLOOKUP(AT53,'シフト記号表（従来型・ユニット型共通）'!$C$6:$L$47,10,FALSE))</f>
        <v/>
      </c>
      <c r="AU54" s="159" t="str">
        <f>IF(AU53="","",VLOOKUP(AU53,'シフト記号表（従来型・ユニット型共通）'!$C$6:$L$47,10,FALSE))</f>
        <v/>
      </c>
      <c r="AV54" s="159" t="str">
        <f>IF(AV53="","",VLOOKUP(AV53,'シフト記号表（従来型・ユニット型共通）'!$C$6:$L$47,10,FALSE))</f>
        <v/>
      </c>
      <c r="AW54" s="159" t="str">
        <f>IF(AW53="","",VLOOKUP(AW53,'シフト記号表（従来型・ユニット型共通）'!$C$6:$L$47,10,FALSE))</f>
        <v/>
      </c>
      <c r="AX54" s="160" t="str">
        <f>IF(AX53="","",VLOOKUP(AX53,'シフト記号表（従来型・ユニット型共通）'!$C$6:$L$47,10,FALSE))</f>
        <v/>
      </c>
      <c r="AY54" s="158" t="str">
        <f>IF(AY53="","",VLOOKUP(AY53,'シフト記号表（従来型・ユニット型共通）'!$C$6:$L$47,10,FALSE))</f>
        <v/>
      </c>
      <c r="AZ54" s="159" t="str">
        <f>IF(AZ53="","",VLOOKUP(AZ53,'シフト記号表（従来型・ユニット型共通）'!$C$6:$L$47,10,FALSE))</f>
        <v/>
      </c>
      <c r="BA54" s="159" t="str">
        <f>IF(BA53="","",VLOOKUP(BA53,'シフト記号表（従来型・ユニット型共通）'!$C$6:$L$47,10,FALSE))</f>
        <v/>
      </c>
      <c r="BB54" s="1064">
        <f>IF($BE$3="４週",SUM(W54:AX54),IF($BE$3="暦月",SUM(W54:BA54),""))</f>
        <v>0</v>
      </c>
      <c r="BC54" s="1065"/>
      <c r="BD54" s="1066">
        <f>IF($BE$3="４週",BB54/4,IF($BE$3="暦月",(BB54/($BE$8/7)),""))</f>
        <v>0</v>
      </c>
      <c r="BE54" s="1065"/>
      <c r="BF54" s="1061"/>
      <c r="BG54" s="1062"/>
      <c r="BH54" s="1062"/>
      <c r="BI54" s="1062"/>
      <c r="BJ54" s="1063"/>
    </row>
    <row r="55" spans="2:62" ht="20.25" customHeight="1" x14ac:dyDescent="0.15">
      <c r="B55" s="992">
        <f>B53+1</f>
        <v>20</v>
      </c>
      <c r="C55" s="999"/>
      <c r="D55" s="1000"/>
      <c r="E55" s="161"/>
      <c r="F55" s="162"/>
      <c r="G55" s="161"/>
      <c r="H55" s="162"/>
      <c r="I55" s="1003"/>
      <c r="J55" s="1004"/>
      <c r="K55" s="1052"/>
      <c r="L55" s="1053"/>
      <c r="M55" s="1053"/>
      <c r="N55" s="1000"/>
      <c r="O55" s="1022"/>
      <c r="P55" s="1023"/>
      <c r="Q55" s="1023"/>
      <c r="R55" s="1023"/>
      <c r="S55" s="1024"/>
      <c r="T55" s="163" t="s">
        <v>192</v>
      </c>
      <c r="U55" s="164"/>
      <c r="V55" s="165"/>
      <c r="W55" s="166"/>
      <c r="X55" s="167"/>
      <c r="Y55" s="167"/>
      <c r="Z55" s="167"/>
      <c r="AA55" s="167"/>
      <c r="AB55" s="167"/>
      <c r="AC55" s="168"/>
      <c r="AD55" s="166"/>
      <c r="AE55" s="167"/>
      <c r="AF55" s="167"/>
      <c r="AG55" s="167"/>
      <c r="AH55" s="167"/>
      <c r="AI55" s="167"/>
      <c r="AJ55" s="168"/>
      <c r="AK55" s="166"/>
      <c r="AL55" s="167"/>
      <c r="AM55" s="167"/>
      <c r="AN55" s="167"/>
      <c r="AO55" s="167"/>
      <c r="AP55" s="167"/>
      <c r="AQ55" s="168"/>
      <c r="AR55" s="166"/>
      <c r="AS55" s="167"/>
      <c r="AT55" s="167"/>
      <c r="AU55" s="167"/>
      <c r="AV55" s="167"/>
      <c r="AW55" s="167"/>
      <c r="AX55" s="168"/>
      <c r="AY55" s="166"/>
      <c r="AZ55" s="167"/>
      <c r="BA55" s="169"/>
      <c r="BB55" s="1054"/>
      <c r="BC55" s="1055"/>
      <c r="BD55" s="1056"/>
      <c r="BE55" s="1057"/>
      <c r="BF55" s="1058"/>
      <c r="BG55" s="1059"/>
      <c r="BH55" s="1059"/>
      <c r="BI55" s="1059"/>
      <c r="BJ55" s="1060"/>
    </row>
    <row r="56" spans="2:62" ht="20.25" customHeight="1" x14ac:dyDescent="0.15">
      <c r="B56" s="993"/>
      <c r="C56" s="1001"/>
      <c r="D56" s="1002"/>
      <c r="E56" s="153"/>
      <c r="F56" s="154">
        <f>C55</f>
        <v>0</v>
      </c>
      <c r="G56" s="153"/>
      <c r="H56" s="154">
        <f>I55</f>
        <v>0</v>
      </c>
      <c r="I56" s="1005"/>
      <c r="J56" s="1006"/>
      <c r="K56" s="1017"/>
      <c r="L56" s="1018"/>
      <c r="M56" s="1018"/>
      <c r="N56" s="1002"/>
      <c r="O56" s="1022"/>
      <c r="P56" s="1023"/>
      <c r="Q56" s="1023"/>
      <c r="R56" s="1023"/>
      <c r="S56" s="1024"/>
      <c r="T56" s="170" t="s">
        <v>195</v>
      </c>
      <c r="U56" s="171"/>
      <c r="V56" s="172"/>
      <c r="W56" s="158" t="str">
        <f>IF(W55="","",VLOOKUP(W55,'シフト記号表（従来型・ユニット型共通）'!$C$6:$L$47,10,FALSE))</f>
        <v/>
      </c>
      <c r="X56" s="159" t="str">
        <f>IF(X55="","",VLOOKUP(X55,'シフト記号表（従来型・ユニット型共通）'!$C$6:$L$47,10,FALSE))</f>
        <v/>
      </c>
      <c r="Y56" s="159" t="str">
        <f>IF(Y55="","",VLOOKUP(Y55,'シフト記号表（従来型・ユニット型共通）'!$C$6:$L$47,10,FALSE))</f>
        <v/>
      </c>
      <c r="Z56" s="159" t="str">
        <f>IF(Z55="","",VLOOKUP(Z55,'シフト記号表（従来型・ユニット型共通）'!$C$6:$L$47,10,FALSE))</f>
        <v/>
      </c>
      <c r="AA56" s="159" t="str">
        <f>IF(AA55="","",VLOOKUP(AA55,'シフト記号表（従来型・ユニット型共通）'!$C$6:$L$47,10,FALSE))</f>
        <v/>
      </c>
      <c r="AB56" s="159" t="str">
        <f>IF(AB55="","",VLOOKUP(AB55,'シフト記号表（従来型・ユニット型共通）'!$C$6:$L$47,10,FALSE))</f>
        <v/>
      </c>
      <c r="AC56" s="160" t="str">
        <f>IF(AC55="","",VLOOKUP(AC55,'シフト記号表（従来型・ユニット型共通）'!$C$6:$L$47,10,FALSE))</f>
        <v/>
      </c>
      <c r="AD56" s="158" t="str">
        <f>IF(AD55="","",VLOOKUP(AD55,'シフト記号表（従来型・ユニット型共通）'!$C$6:$L$47,10,FALSE))</f>
        <v/>
      </c>
      <c r="AE56" s="159" t="str">
        <f>IF(AE55="","",VLOOKUP(AE55,'シフト記号表（従来型・ユニット型共通）'!$C$6:$L$47,10,FALSE))</f>
        <v/>
      </c>
      <c r="AF56" s="159" t="str">
        <f>IF(AF55="","",VLOOKUP(AF55,'シフト記号表（従来型・ユニット型共通）'!$C$6:$L$47,10,FALSE))</f>
        <v/>
      </c>
      <c r="AG56" s="159" t="str">
        <f>IF(AG55="","",VLOOKUP(AG55,'シフト記号表（従来型・ユニット型共通）'!$C$6:$L$47,10,FALSE))</f>
        <v/>
      </c>
      <c r="AH56" s="159" t="str">
        <f>IF(AH55="","",VLOOKUP(AH55,'シフト記号表（従来型・ユニット型共通）'!$C$6:$L$47,10,FALSE))</f>
        <v/>
      </c>
      <c r="AI56" s="159" t="str">
        <f>IF(AI55="","",VLOOKUP(AI55,'シフト記号表（従来型・ユニット型共通）'!$C$6:$L$47,10,FALSE))</f>
        <v/>
      </c>
      <c r="AJ56" s="160" t="str">
        <f>IF(AJ55="","",VLOOKUP(AJ55,'シフト記号表（従来型・ユニット型共通）'!$C$6:$L$47,10,FALSE))</f>
        <v/>
      </c>
      <c r="AK56" s="158" t="str">
        <f>IF(AK55="","",VLOOKUP(AK55,'シフト記号表（従来型・ユニット型共通）'!$C$6:$L$47,10,FALSE))</f>
        <v/>
      </c>
      <c r="AL56" s="159" t="str">
        <f>IF(AL55="","",VLOOKUP(AL55,'シフト記号表（従来型・ユニット型共通）'!$C$6:$L$47,10,FALSE))</f>
        <v/>
      </c>
      <c r="AM56" s="159" t="str">
        <f>IF(AM55="","",VLOOKUP(AM55,'シフト記号表（従来型・ユニット型共通）'!$C$6:$L$47,10,FALSE))</f>
        <v/>
      </c>
      <c r="AN56" s="159" t="str">
        <f>IF(AN55="","",VLOOKUP(AN55,'シフト記号表（従来型・ユニット型共通）'!$C$6:$L$47,10,FALSE))</f>
        <v/>
      </c>
      <c r="AO56" s="159" t="str">
        <f>IF(AO55="","",VLOOKUP(AO55,'シフト記号表（従来型・ユニット型共通）'!$C$6:$L$47,10,FALSE))</f>
        <v/>
      </c>
      <c r="AP56" s="159" t="str">
        <f>IF(AP55="","",VLOOKUP(AP55,'シフト記号表（従来型・ユニット型共通）'!$C$6:$L$47,10,FALSE))</f>
        <v/>
      </c>
      <c r="AQ56" s="160" t="str">
        <f>IF(AQ55="","",VLOOKUP(AQ55,'シフト記号表（従来型・ユニット型共通）'!$C$6:$L$47,10,FALSE))</f>
        <v/>
      </c>
      <c r="AR56" s="158" t="str">
        <f>IF(AR55="","",VLOOKUP(AR55,'シフト記号表（従来型・ユニット型共通）'!$C$6:$L$47,10,FALSE))</f>
        <v/>
      </c>
      <c r="AS56" s="159" t="str">
        <f>IF(AS55="","",VLOOKUP(AS55,'シフト記号表（従来型・ユニット型共通）'!$C$6:$L$47,10,FALSE))</f>
        <v/>
      </c>
      <c r="AT56" s="159" t="str">
        <f>IF(AT55="","",VLOOKUP(AT55,'シフト記号表（従来型・ユニット型共通）'!$C$6:$L$47,10,FALSE))</f>
        <v/>
      </c>
      <c r="AU56" s="159" t="str">
        <f>IF(AU55="","",VLOOKUP(AU55,'シフト記号表（従来型・ユニット型共通）'!$C$6:$L$47,10,FALSE))</f>
        <v/>
      </c>
      <c r="AV56" s="159" t="str">
        <f>IF(AV55="","",VLOOKUP(AV55,'シフト記号表（従来型・ユニット型共通）'!$C$6:$L$47,10,FALSE))</f>
        <v/>
      </c>
      <c r="AW56" s="159" t="str">
        <f>IF(AW55="","",VLOOKUP(AW55,'シフト記号表（従来型・ユニット型共通）'!$C$6:$L$47,10,FALSE))</f>
        <v/>
      </c>
      <c r="AX56" s="160" t="str">
        <f>IF(AX55="","",VLOOKUP(AX55,'シフト記号表（従来型・ユニット型共通）'!$C$6:$L$47,10,FALSE))</f>
        <v/>
      </c>
      <c r="AY56" s="158" t="str">
        <f>IF(AY55="","",VLOOKUP(AY55,'シフト記号表（従来型・ユニット型共通）'!$C$6:$L$47,10,FALSE))</f>
        <v/>
      </c>
      <c r="AZ56" s="159" t="str">
        <f>IF(AZ55="","",VLOOKUP(AZ55,'シフト記号表（従来型・ユニット型共通）'!$C$6:$L$47,10,FALSE))</f>
        <v/>
      </c>
      <c r="BA56" s="159" t="str">
        <f>IF(BA55="","",VLOOKUP(BA55,'シフト記号表（従来型・ユニット型共通）'!$C$6:$L$47,10,FALSE))</f>
        <v/>
      </c>
      <c r="BB56" s="1064">
        <f>IF($BE$3="４週",SUM(W56:AX56),IF($BE$3="暦月",SUM(W56:BA56),""))</f>
        <v>0</v>
      </c>
      <c r="BC56" s="1065"/>
      <c r="BD56" s="1066">
        <f>IF($BE$3="４週",BB56/4,IF($BE$3="暦月",(BB56/($BE$8/7)),""))</f>
        <v>0</v>
      </c>
      <c r="BE56" s="1065"/>
      <c r="BF56" s="1061"/>
      <c r="BG56" s="1062"/>
      <c r="BH56" s="1062"/>
      <c r="BI56" s="1062"/>
      <c r="BJ56" s="1063"/>
    </row>
    <row r="57" spans="2:62" ht="20.25" customHeight="1" x14ac:dyDescent="0.15">
      <c r="B57" s="992">
        <f>B55+1</f>
        <v>21</v>
      </c>
      <c r="C57" s="999"/>
      <c r="D57" s="1000"/>
      <c r="E57" s="153"/>
      <c r="F57" s="154"/>
      <c r="G57" s="153"/>
      <c r="H57" s="154"/>
      <c r="I57" s="1003"/>
      <c r="J57" s="1004"/>
      <c r="K57" s="1052"/>
      <c r="L57" s="1053"/>
      <c r="M57" s="1053"/>
      <c r="N57" s="1000"/>
      <c r="O57" s="1022"/>
      <c r="P57" s="1023"/>
      <c r="Q57" s="1023"/>
      <c r="R57" s="1023"/>
      <c r="S57" s="1024"/>
      <c r="T57" s="173" t="s">
        <v>192</v>
      </c>
      <c r="V57" s="174"/>
      <c r="W57" s="166"/>
      <c r="X57" s="167"/>
      <c r="Y57" s="167"/>
      <c r="Z57" s="167"/>
      <c r="AA57" s="167"/>
      <c r="AB57" s="167"/>
      <c r="AC57" s="168"/>
      <c r="AD57" s="166"/>
      <c r="AE57" s="167"/>
      <c r="AF57" s="167"/>
      <c r="AG57" s="167"/>
      <c r="AH57" s="167"/>
      <c r="AI57" s="167"/>
      <c r="AJ57" s="168"/>
      <c r="AK57" s="166"/>
      <c r="AL57" s="167"/>
      <c r="AM57" s="167"/>
      <c r="AN57" s="167"/>
      <c r="AO57" s="167"/>
      <c r="AP57" s="167"/>
      <c r="AQ57" s="168"/>
      <c r="AR57" s="166"/>
      <c r="AS57" s="167"/>
      <c r="AT57" s="167"/>
      <c r="AU57" s="167"/>
      <c r="AV57" s="167"/>
      <c r="AW57" s="167"/>
      <c r="AX57" s="168"/>
      <c r="AY57" s="166"/>
      <c r="AZ57" s="167"/>
      <c r="BA57" s="169"/>
      <c r="BB57" s="1054"/>
      <c r="BC57" s="1055"/>
      <c r="BD57" s="1056"/>
      <c r="BE57" s="1057"/>
      <c r="BF57" s="1058"/>
      <c r="BG57" s="1059"/>
      <c r="BH57" s="1059"/>
      <c r="BI57" s="1059"/>
      <c r="BJ57" s="1060"/>
    </row>
    <row r="58" spans="2:62" ht="20.25" customHeight="1" x14ac:dyDescent="0.15">
      <c r="B58" s="993"/>
      <c r="C58" s="1001"/>
      <c r="D58" s="1002"/>
      <c r="E58" s="153"/>
      <c r="F58" s="154">
        <f>C57</f>
        <v>0</v>
      </c>
      <c r="G58" s="153"/>
      <c r="H58" s="154">
        <f>I57</f>
        <v>0</v>
      </c>
      <c r="I58" s="1005"/>
      <c r="J58" s="1006"/>
      <c r="K58" s="1017"/>
      <c r="L58" s="1018"/>
      <c r="M58" s="1018"/>
      <c r="N58" s="1002"/>
      <c r="O58" s="1022"/>
      <c r="P58" s="1023"/>
      <c r="Q58" s="1023"/>
      <c r="R58" s="1023"/>
      <c r="S58" s="1024"/>
      <c r="T58" s="170" t="s">
        <v>195</v>
      </c>
      <c r="U58" s="171"/>
      <c r="V58" s="172"/>
      <c r="W58" s="158" t="str">
        <f>IF(W57="","",VLOOKUP(W57,'シフト記号表（従来型・ユニット型共通）'!$C$6:$L$47,10,FALSE))</f>
        <v/>
      </c>
      <c r="X58" s="159" t="str">
        <f>IF(X57="","",VLOOKUP(X57,'シフト記号表（従来型・ユニット型共通）'!$C$6:$L$47,10,FALSE))</f>
        <v/>
      </c>
      <c r="Y58" s="159" t="str">
        <f>IF(Y57="","",VLOOKUP(Y57,'シフト記号表（従来型・ユニット型共通）'!$C$6:$L$47,10,FALSE))</f>
        <v/>
      </c>
      <c r="Z58" s="159" t="str">
        <f>IF(Z57="","",VLOOKUP(Z57,'シフト記号表（従来型・ユニット型共通）'!$C$6:$L$47,10,FALSE))</f>
        <v/>
      </c>
      <c r="AA58" s="159" t="str">
        <f>IF(AA57="","",VLOOKUP(AA57,'シフト記号表（従来型・ユニット型共通）'!$C$6:$L$47,10,FALSE))</f>
        <v/>
      </c>
      <c r="AB58" s="159" t="str">
        <f>IF(AB57="","",VLOOKUP(AB57,'シフト記号表（従来型・ユニット型共通）'!$C$6:$L$47,10,FALSE))</f>
        <v/>
      </c>
      <c r="AC58" s="160" t="str">
        <f>IF(AC57="","",VLOOKUP(AC57,'シフト記号表（従来型・ユニット型共通）'!$C$6:$L$47,10,FALSE))</f>
        <v/>
      </c>
      <c r="AD58" s="158" t="str">
        <f>IF(AD57="","",VLOOKUP(AD57,'シフト記号表（従来型・ユニット型共通）'!$C$6:$L$47,10,FALSE))</f>
        <v/>
      </c>
      <c r="AE58" s="159" t="str">
        <f>IF(AE57="","",VLOOKUP(AE57,'シフト記号表（従来型・ユニット型共通）'!$C$6:$L$47,10,FALSE))</f>
        <v/>
      </c>
      <c r="AF58" s="159" t="str">
        <f>IF(AF57="","",VLOOKUP(AF57,'シフト記号表（従来型・ユニット型共通）'!$C$6:$L$47,10,FALSE))</f>
        <v/>
      </c>
      <c r="AG58" s="159" t="str">
        <f>IF(AG57="","",VLOOKUP(AG57,'シフト記号表（従来型・ユニット型共通）'!$C$6:$L$47,10,FALSE))</f>
        <v/>
      </c>
      <c r="AH58" s="159" t="str">
        <f>IF(AH57="","",VLOOKUP(AH57,'シフト記号表（従来型・ユニット型共通）'!$C$6:$L$47,10,FALSE))</f>
        <v/>
      </c>
      <c r="AI58" s="159" t="str">
        <f>IF(AI57="","",VLOOKUP(AI57,'シフト記号表（従来型・ユニット型共通）'!$C$6:$L$47,10,FALSE))</f>
        <v/>
      </c>
      <c r="AJ58" s="160" t="str">
        <f>IF(AJ57="","",VLOOKUP(AJ57,'シフト記号表（従来型・ユニット型共通）'!$C$6:$L$47,10,FALSE))</f>
        <v/>
      </c>
      <c r="AK58" s="158" t="str">
        <f>IF(AK57="","",VLOOKUP(AK57,'シフト記号表（従来型・ユニット型共通）'!$C$6:$L$47,10,FALSE))</f>
        <v/>
      </c>
      <c r="AL58" s="159" t="str">
        <f>IF(AL57="","",VLOOKUP(AL57,'シフト記号表（従来型・ユニット型共通）'!$C$6:$L$47,10,FALSE))</f>
        <v/>
      </c>
      <c r="AM58" s="159" t="str">
        <f>IF(AM57="","",VLOOKUP(AM57,'シフト記号表（従来型・ユニット型共通）'!$C$6:$L$47,10,FALSE))</f>
        <v/>
      </c>
      <c r="AN58" s="159" t="str">
        <f>IF(AN57="","",VLOOKUP(AN57,'シフト記号表（従来型・ユニット型共通）'!$C$6:$L$47,10,FALSE))</f>
        <v/>
      </c>
      <c r="AO58" s="159" t="str">
        <f>IF(AO57="","",VLOOKUP(AO57,'シフト記号表（従来型・ユニット型共通）'!$C$6:$L$47,10,FALSE))</f>
        <v/>
      </c>
      <c r="AP58" s="159" t="str">
        <f>IF(AP57="","",VLOOKUP(AP57,'シフト記号表（従来型・ユニット型共通）'!$C$6:$L$47,10,FALSE))</f>
        <v/>
      </c>
      <c r="AQ58" s="160" t="str">
        <f>IF(AQ57="","",VLOOKUP(AQ57,'シフト記号表（従来型・ユニット型共通）'!$C$6:$L$47,10,FALSE))</f>
        <v/>
      </c>
      <c r="AR58" s="158" t="str">
        <f>IF(AR57="","",VLOOKUP(AR57,'シフト記号表（従来型・ユニット型共通）'!$C$6:$L$47,10,FALSE))</f>
        <v/>
      </c>
      <c r="AS58" s="159" t="str">
        <f>IF(AS57="","",VLOOKUP(AS57,'シフト記号表（従来型・ユニット型共通）'!$C$6:$L$47,10,FALSE))</f>
        <v/>
      </c>
      <c r="AT58" s="159" t="str">
        <f>IF(AT57="","",VLOOKUP(AT57,'シフト記号表（従来型・ユニット型共通）'!$C$6:$L$47,10,FALSE))</f>
        <v/>
      </c>
      <c r="AU58" s="159" t="str">
        <f>IF(AU57="","",VLOOKUP(AU57,'シフト記号表（従来型・ユニット型共通）'!$C$6:$L$47,10,FALSE))</f>
        <v/>
      </c>
      <c r="AV58" s="159" t="str">
        <f>IF(AV57="","",VLOOKUP(AV57,'シフト記号表（従来型・ユニット型共通）'!$C$6:$L$47,10,FALSE))</f>
        <v/>
      </c>
      <c r="AW58" s="159" t="str">
        <f>IF(AW57="","",VLOOKUP(AW57,'シフト記号表（従来型・ユニット型共通）'!$C$6:$L$47,10,FALSE))</f>
        <v/>
      </c>
      <c r="AX58" s="160" t="str">
        <f>IF(AX57="","",VLOOKUP(AX57,'シフト記号表（従来型・ユニット型共通）'!$C$6:$L$47,10,FALSE))</f>
        <v/>
      </c>
      <c r="AY58" s="158" t="str">
        <f>IF(AY57="","",VLOOKUP(AY57,'シフト記号表（従来型・ユニット型共通）'!$C$6:$L$47,10,FALSE))</f>
        <v/>
      </c>
      <c r="AZ58" s="159" t="str">
        <f>IF(AZ57="","",VLOOKUP(AZ57,'シフト記号表（従来型・ユニット型共通）'!$C$6:$L$47,10,FALSE))</f>
        <v/>
      </c>
      <c r="BA58" s="159" t="str">
        <f>IF(BA57="","",VLOOKUP(BA57,'シフト記号表（従来型・ユニット型共通）'!$C$6:$L$47,10,FALSE))</f>
        <v/>
      </c>
      <c r="BB58" s="1064">
        <f>IF($BE$3="４週",SUM(W58:AX58),IF($BE$3="暦月",SUM(W58:BA58),""))</f>
        <v>0</v>
      </c>
      <c r="BC58" s="1065"/>
      <c r="BD58" s="1066">
        <f>IF($BE$3="４週",BB58/4,IF($BE$3="暦月",(BB58/($BE$8/7)),""))</f>
        <v>0</v>
      </c>
      <c r="BE58" s="1065"/>
      <c r="BF58" s="1061"/>
      <c r="BG58" s="1062"/>
      <c r="BH58" s="1062"/>
      <c r="BI58" s="1062"/>
      <c r="BJ58" s="1063"/>
    </row>
    <row r="59" spans="2:62" ht="20.25" customHeight="1" x14ac:dyDescent="0.15">
      <c r="B59" s="992">
        <f>B57+1</f>
        <v>22</v>
      </c>
      <c r="C59" s="999"/>
      <c r="D59" s="1000"/>
      <c r="E59" s="153"/>
      <c r="F59" s="154"/>
      <c r="G59" s="153"/>
      <c r="H59" s="154"/>
      <c r="I59" s="1003"/>
      <c r="J59" s="1004"/>
      <c r="K59" s="1052"/>
      <c r="L59" s="1053"/>
      <c r="M59" s="1053"/>
      <c r="N59" s="1000"/>
      <c r="O59" s="1022"/>
      <c r="P59" s="1023"/>
      <c r="Q59" s="1023"/>
      <c r="R59" s="1023"/>
      <c r="S59" s="1024"/>
      <c r="T59" s="173" t="s">
        <v>192</v>
      </c>
      <c r="V59" s="174"/>
      <c r="W59" s="166"/>
      <c r="X59" s="167"/>
      <c r="Y59" s="167"/>
      <c r="Z59" s="167"/>
      <c r="AA59" s="167"/>
      <c r="AB59" s="167"/>
      <c r="AC59" s="168"/>
      <c r="AD59" s="166"/>
      <c r="AE59" s="167"/>
      <c r="AF59" s="167"/>
      <c r="AG59" s="167"/>
      <c r="AH59" s="167"/>
      <c r="AI59" s="167"/>
      <c r="AJ59" s="168"/>
      <c r="AK59" s="166"/>
      <c r="AL59" s="167"/>
      <c r="AM59" s="167"/>
      <c r="AN59" s="167"/>
      <c r="AO59" s="167"/>
      <c r="AP59" s="167"/>
      <c r="AQ59" s="168"/>
      <c r="AR59" s="166"/>
      <c r="AS59" s="167"/>
      <c r="AT59" s="167"/>
      <c r="AU59" s="167"/>
      <c r="AV59" s="167"/>
      <c r="AW59" s="167"/>
      <c r="AX59" s="168"/>
      <c r="AY59" s="166"/>
      <c r="AZ59" s="167"/>
      <c r="BA59" s="169"/>
      <c r="BB59" s="1054"/>
      <c r="BC59" s="1055"/>
      <c r="BD59" s="1056"/>
      <c r="BE59" s="1057"/>
      <c r="BF59" s="1058"/>
      <c r="BG59" s="1059"/>
      <c r="BH59" s="1059"/>
      <c r="BI59" s="1059"/>
      <c r="BJ59" s="1060"/>
    </row>
    <row r="60" spans="2:62" ht="20.25" customHeight="1" x14ac:dyDescent="0.15">
      <c r="B60" s="993"/>
      <c r="C60" s="1001"/>
      <c r="D60" s="1002"/>
      <c r="E60" s="153"/>
      <c r="F60" s="154">
        <f>C59</f>
        <v>0</v>
      </c>
      <c r="G60" s="153"/>
      <c r="H60" s="154">
        <f>I59</f>
        <v>0</v>
      </c>
      <c r="I60" s="1005"/>
      <c r="J60" s="1006"/>
      <c r="K60" s="1017"/>
      <c r="L60" s="1018"/>
      <c r="M60" s="1018"/>
      <c r="N60" s="1002"/>
      <c r="O60" s="1022"/>
      <c r="P60" s="1023"/>
      <c r="Q60" s="1023"/>
      <c r="R60" s="1023"/>
      <c r="S60" s="1024"/>
      <c r="T60" s="170" t="s">
        <v>195</v>
      </c>
      <c r="U60" s="171"/>
      <c r="V60" s="172"/>
      <c r="W60" s="158" t="str">
        <f>IF(W59="","",VLOOKUP(W59,'シフト記号表（従来型・ユニット型共通）'!$C$6:$L$47,10,FALSE))</f>
        <v/>
      </c>
      <c r="X60" s="159" t="str">
        <f>IF(X59="","",VLOOKUP(X59,'シフト記号表（従来型・ユニット型共通）'!$C$6:$L$47,10,FALSE))</f>
        <v/>
      </c>
      <c r="Y60" s="159" t="str">
        <f>IF(Y59="","",VLOOKUP(Y59,'シフト記号表（従来型・ユニット型共通）'!$C$6:$L$47,10,FALSE))</f>
        <v/>
      </c>
      <c r="Z60" s="159" t="str">
        <f>IF(Z59="","",VLOOKUP(Z59,'シフト記号表（従来型・ユニット型共通）'!$C$6:$L$47,10,FALSE))</f>
        <v/>
      </c>
      <c r="AA60" s="159" t="str">
        <f>IF(AA59="","",VLOOKUP(AA59,'シフト記号表（従来型・ユニット型共通）'!$C$6:$L$47,10,FALSE))</f>
        <v/>
      </c>
      <c r="AB60" s="159" t="str">
        <f>IF(AB59="","",VLOOKUP(AB59,'シフト記号表（従来型・ユニット型共通）'!$C$6:$L$47,10,FALSE))</f>
        <v/>
      </c>
      <c r="AC60" s="160" t="str">
        <f>IF(AC59="","",VLOOKUP(AC59,'シフト記号表（従来型・ユニット型共通）'!$C$6:$L$47,10,FALSE))</f>
        <v/>
      </c>
      <c r="AD60" s="158" t="str">
        <f>IF(AD59="","",VLOOKUP(AD59,'シフト記号表（従来型・ユニット型共通）'!$C$6:$L$47,10,FALSE))</f>
        <v/>
      </c>
      <c r="AE60" s="159" t="str">
        <f>IF(AE59="","",VLOOKUP(AE59,'シフト記号表（従来型・ユニット型共通）'!$C$6:$L$47,10,FALSE))</f>
        <v/>
      </c>
      <c r="AF60" s="159" t="str">
        <f>IF(AF59="","",VLOOKUP(AF59,'シフト記号表（従来型・ユニット型共通）'!$C$6:$L$47,10,FALSE))</f>
        <v/>
      </c>
      <c r="AG60" s="159" t="str">
        <f>IF(AG59="","",VLOOKUP(AG59,'シフト記号表（従来型・ユニット型共通）'!$C$6:$L$47,10,FALSE))</f>
        <v/>
      </c>
      <c r="AH60" s="159" t="str">
        <f>IF(AH59="","",VLOOKUP(AH59,'シフト記号表（従来型・ユニット型共通）'!$C$6:$L$47,10,FALSE))</f>
        <v/>
      </c>
      <c r="AI60" s="159" t="str">
        <f>IF(AI59="","",VLOOKUP(AI59,'シフト記号表（従来型・ユニット型共通）'!$C$6:$L$47,10,FALSE))</f>
        <v/>
      </c>
      <c r="AJ60" s="160" t="str">
        <f>IF(AJ59="","",VLOOKUP(AJ59,'シフト記号表（従来型・ユニット型共通）'!$C$6:$L$47,10,FALSE))</f>
        <v/>
      </c>
      <c r="AK60" s="158" t="str">
        <f>IF(AK59="","",VLOOKUP(AK59,'シフト記号表（従来型・ユニット型共通）'!$C$6:$L$47,10,FALSE))</f>
        <v/>
      </c>
      <c r="AL60" s="159" t="str">
        <f>IF(AL59="","",VLOOKUP(AL59,'シフト記号表（従来型・ユニット型共通）'!$C$6:$L$47,10,FALSE))</f>
        <v/>
      </c>
      <c r="AM60" s="159" t="str">
        <f>IF(AM59="","",VLOOKUP(AM59,'シフト記号表（従来型・ユニット型共通）'!$C$6:$L$47,10,FALSE))</f>
        <v/>
      </c>
      <c r="AN60" s="159" t="str">
        <f>IF(AN59="","",VLOOKUP(AN59,'シフト記号表（従来型・ユニット型共通）'!$C$6:$L$47,10,FALSE))</f>
        <v/>
      </c>
      <c r="AO60" s="159" t="str">
        <f>IF(AO59="","",VLOOKUP(AO59,'シフト記号表（従来型・ユニット型共通）'!$C$6:$L$47,10,FALSE))</f>
        <v/>
      </c>
      <c r="AP60" s="159" t="str">
        <f>IF(AP59="","",VLOOKUP(AP59,'シフト記号表（従来型・ユニット型共通）'!$C$6:$L$47,10,FALSE))</f>
        <v/>
      </c>
      <c r="AQ60" s="160" t="str">
        <f>IF(AQ59="","",VLOOKUP(AQ59,'シフト記号表（従来型・ユニット型共通）'!$C$6:$L$47,10,FALSE))</f>
        <v/>
      </c>
      <c r="AR60" s="158" t="str">
        <f>IF(AR59="","",VLOOKUP(AR59,'シフト記号表（従来型・ユニット型共通）'!$C$6:$L$47,10,FALSE))</f>
        <v/>
      </c>
      <c r="AS60" s="159" t="str">
        <f>IF(AS59="","",VLOOKUP(AS59,'シフト記号表（従来型・ユニット型共通）'!$C$6:$L$47,10,FALSE))</f>
        <v/>
      </c>
      <c r="AT60" s="159" t="str">
        <f>IF(AT59="","",VLOOKUP(AT59,'シフト記号表（従来型・ユニット型共通）'!$C$6:$L$47,10,FALSE))</f>
        <v/>
      </c>
      <c r="AU60" s="159" t="str">
        <f>IF(AU59="","",VLOOKUP(AU59,'シフト記号表（従来型・ユニット型共通）'!$C$6:$L$47,10,FALSE))</f>
        <v/>
      </c>
      <c r="AV60" s="159" t="str">
        <f>IF(AV59="","",VLOOKUP(AV59,'シフト記号表（従来型・ユニット型共通）'!$C$6:$L$47,10,FALSE))</f>
        <v/>
      </c>
      <c r="AW60" s="159" t="str">
        <f>IF(AW59="","",VLOOKUP(AW59,'シフト記号表（従来型・ユニット型共通）'!$C$6:$L$47,10,FALSE))</f>
        <v/>
      </c>
      <c r="AX60" s="160" t="str">
        <f>IF(AX59="","",VLOOKUP(AX59,'シフト記号表（従来型・ユニット型共通）'!$C$6:$L$47,10,FALSE))</f>
        <v/>
      </c>
      <c r="AY60" s="158" t="str">
        <f>IF(AY59="","",VLOOKUP(AY59,'シフト記号表（従来型・ユニット型共通）'!$C$6:$L$47,10,FALSE))</f>
        <v/>
      </c>
      <c r="AZ60" s="159" t="str">
        <f>IF(AZ59="","",VLOOKUP(AZ59,'シフト記号表（従来型・ユニット型共通）'!$C$6:$L$47,10,FALSE))</f>
        <v/>
      </c>
      <c r="BA60" s="159" t="str">
        <f>IF(BA59="","",VLOOKUP(BA59,'シフト記号表（従来型・ユニット型共通）'!$C$6:$L$47,10,FALSE))</f>
        <v/>
      </c>
      <c r="BB60" s="1064">
        <f>IF($BE$3="４週",SUM(W60:AX60),IF($BE$3="暦月",SUM(W60:BA60),""))</f>
        <v>0</v>
      </c>
      <c r="BC60" s="1065"/>
      <c r="BD60" s="1066">
        <f>IF($BE$3="４週",BB60/4,IF($BE$3="暦月",(BB60/($BE$8/7)),""))</f>
        <v>0</v>
      </c>
      <c r="BE60" s="1065"/>
      <c r="BF60" s="1061"/>
      <c r="BG60" s="1062"/>
      <c r="BH60" s="1062"/>
      <c r="BI60" s="1062"/>
      <c r="BJ60" s="1063"/>
    </row>
    <row r="61" spans="2:62" ht="20.25" customHeight="1" x14ac:dyDescent="0.15">
      <c r="B61" s="992">
        <f>B59+1</f>
        <v>23</v>
      </c>
      <c r="C61" s="999"/>
      <c r="D61" s="1000"/>
      <c r="E61" s="153"/>
      <c r="F61" s="154"/>
      <c r="G61" s="153"/>
      <c r="H61" s="154"/>
      <c r="I61" s="1003"/>
      <c r="J61" s="1004"/>
      <c r="K61" s="1052"/>
      <c r="L61" s="1053"/>
      <c r="M61" s="1053"/>
      <c r="N61" s="1000"/>
      <c r="O61" s="1022"/>
      <c r="P61" s="1023"/>
      <c r="Q61" s="1023"/>
      <c r="R61" s="1023"/>
      <c r="S61" s="1024"/>
      <c r="T61" s="173" t="s">
        <v>192</v>
      </c>
      <c r="V61" s="174"/>
      <c r="W61" s="166"/>
      <c r="X61" s="167"/>
      <c r="Y61" s="167"/>
      <c r="Z61" s="167"/>
      <c r="AA61" s="167"/>
      <c r="AB61" s="167"/>
      <c r="AC61" s="168"/>
      <c r="AD61" s="166"/>
      <c r="AE61" s="167"/>
      <c r="AF61" s="167"/>
      <c r="AG61" s="167"/>
      <c r="AH61" s="167"/>
      <c r="AI61" s="167"/>
      <c r="AJ61" s="168"/>
      <c r="AK61" s="166"/>
      <c r="AL61" s="167"/>
      <c r="AM61" s="167"/>
      <c r="AN61" s="167"/>
      <c r="AO61" s="167"/>
      <c r="AP61" s="167"/>
      <c r="AQ61" s="168"/>
      <c r="AR61" s="166"/>
      <c r="AS61" s="167"/>
      <c r="AT61" s="167"/>
      <c r="AU61" s="167"/>
      <c r="AV61" s="167"/>
      <c r="AW61" s="167"/>
      <c r="AX61" s="168"/>
      <c r="AY61" s="166"/>
      <c r="AZ61" s="167"/>
      <c r="BA61" s="169"/>
      <c r="BB61" s="1054"/>
      <c r="BC61" s="1055"/>
      <c r="BD61" s="1056"/>
      <c r="BE61" s="1057"/>
      <c r="BF61" s="1058"/>
      <c r="BG61" s="1059"/>
      <c r="BH61" s="1059"/>
      <c r="BI61" s="1059"/>
      <c r="BJ61" s="1060"/>
    </row>
    <row r="62" spans="2:62" ht="20.25" customHeight="1" x14ac:dyDescent="0.15">
      <c r="B62" s="993"/>
      <c r="C62" s="1001"/>
      <c r="D62" s="1002"/>
      <c r="E62" s="153"/>
      <c r="F62" s="154">
        <f>C61</f>
        <v>0</v>
      </c>
      <c r="G62" s="153"/>
      <c r="H62" s="154">
        <f>I61</f>
        <v>0</v>
      </c>
      <c r="I62" s="1005"/>
      <c r="J62" s="1006"/>
      <c r="K62" s="1017"/>
      <c r="L62" s="1018"/>
      <c r="M62" s="1018"/>
      <c r="N62" s="1002"/>
      <c r="O62" s="1022"/>
      <c r="P62" s="1023"/>
      <c r="Q62" s="1023"/>
      <c r="R62" s="1023"/>
      <c r="S62" s="1024"/>
      <c r="T62" s="170" t="s">
        <v>195</v>
      </c>
      <c r="U62" s="171"/>
      <c r="V62" s="172"/>
      <c r="W62" s="158" t="str">
        <f>IF(W61="","",VLOOKUP(W61,'シフト記号表（従来型・ユニット型共通）'!$C$6:$L$47,10,FALSE))</f>
        <v/>
      </c>
      <c r="X62" s="159" t="str">
        <f>IF(X61="","",VLOOKUP(X61,'シフト記号表（従来型・ユニット型共通）'!$C$6:$L$47,10,FALSE))</f>
        <v/>
      </c>
      <c r="Y62" s="159" t="str">
        <f>IF(Y61="","",VLOOKUP(Y61,'シフト記号表（従来型・ユニット型共通）'!$C$6:$L$47,10,FALSE))</f>
        <v/>
      </c>
      <c r="Z62" s="159" t="str">
        <f>IF(Z61="","",VLOOKUP(Z61,'シフト記号表（従来型・ユニット型共通）'!$C$6:$L$47,10,FALSE))</f>
        <v/>
      </c>
      <c r="AA62" s="159" t="str">
        <f>IF(AA61="","",VLOOKUP(AA61,'シフト記号表（従来型・ユニット型共通）'!$C$6:$L$47,10,FALSE))</f>
        <v/>
      </c>
      <c r="AB62" s="159" t="str">
        <f>IF(AB61="","",VLOOKUP(AB61,'シフト記号表（従来型・ユニット型共通）'!$C$6:$L$47,10,FALSE))</f>
        <v/>
      </c>
      <c r="AC62" s="160" t="str">
        <f>IF(AC61="","",VLOOKUP(AC61,'シフト記号表（従来型・ユニット型共通）'!$C$6:$L$47,10,FALSE))</f>
        <v/>
      </c>
      <c r="AD62" s="158" t="str">
        <f>IF(AD61="","",VLOOKUP(AD61,'シフト記号表（従来型・ユニット型共通）'!$C$6:$L$47,10,FALSE))</f>
        <v/>
      </c>
      <c r="AE62" s="159" t="str">
        <f>IF(AE61="","",VLOOKUP(AE61,'シフト記号表（従来型・ユニット型共通）'!$C$6:$L$47,10,FALSE))</f>
        <v/>
      </c>
      <c r="AF62" s="159" t="str">
        <f>IF(AF61="","",VLOOKUP(AF61,'シフト記号表（従来型・ユニット型共通）'!$C$6:$L$47,10,FALSE))</f>
        <v/>
      </c>
      <c r="AG62" s="159" t="str">
        <f>IF(AG61="","",VLOOKUP(AG61,'シフト記号表（従来型・ユニット型共通）'!$C$6:$L$47,10,FALSE))</f>
        <v/>
      </c>
      <c r="AH62" s="159" t="str">
        <f>IF(AH61="","",VLOOKUP(AH61,'シフト記号表（従来型・ユニット型共通）'!$C$6:$L$47,10,FALSE))</f>
        <v/>
      </c>
      <c r="AI62" s="159" t="str">
        <f>IF(AI61="","",VLOOKUP(AI61,'シフト記号表（従来型・ユニット型共通）'!$C$6:$L$47,10,FALSE))</f>
        <v/>
      </c>
      <c r="AJ62" s="160" t="str">
        <f>IF(AJ61="","",VLOOKUP(AJ61,'シフト記号表（従来型・ユニット型共通）'!$C$6:$L$47,10,FALSE))</f>
        <v/>
      </c>
      <c r="AK62" s="158" t="str">
        <f>IF(AK61="","",VLOOKUP(AK61,'シフト記号表（従来型・ユニット型共通）'!$C$6:$L$47,10,FALSE))</f>
        <v/>
      </c>
      <c r="AL62" s="159" t="str">
        <f>IF(AL61="","",VLOOKUP(AL61,'シフト記号表（従来型・ユニット型共通）'!$C$6:$L$47,10,FALSE))</f>
        <v/>
      </c>
      <c r="AM62" s="159" t="str">
        <f>IF(AM61="","",VLOOKUP(AM61,'シフト記号表（従来型・ユニット型共通）'!$C$6:$L$47,10,FALSE))</f>
        <v/>
      </c>
      <c r="AN62" s="159" t="str">
        <f>IF(AN61="","",VLOOKUP(AN61,'シフト記号表（従来型・ユニット型共通）'!$C$6:$L$47,10,FALSE))</f>
        <v/>
      </c>
      <c r="AO62" s="159" t="str">
        <f>IF(AO61="","",VLOOKUP(AO61,'シフト記号表（従来型・ユニット型共通）'!$C$6:$L$47,10,FALSE))</f>
        <v/>
      </c>
      <c r="AP62" s="159" t="str">
        <f>IF(AP61="","",VLOOKUP(AP61,'シフト記号表（従来型・ユニット型共通）'!$C$6:$L$47,10,FALSE))</f>
        <v/>
      </c>
      <c r="AQ62" s="160" t="str">
        <f>IF(AQ61="","",VLOOKUP(AQ61,'シフト記号表（従来型・ユニット型共通）'!$C$6:$L$47,10,FALSE))</f>
        <v/>
      </c>
      <c r="AR62" s="158" t="str">
        <f>IF(AR61="","",VLOOKUP(AR61,'シフト記号表（従来型・ユニット型共通）'!$C$6:$L$47,10,FALSE))</f>
        <v/>
      </c>
      <c r="AS62" s="159" t="str">
        <f>IF(AS61="","",VLOOKUP(AS61,'シフト記号表（従来型・ユニット型共通）'!$C$6:$L$47,10,FALSE))</f>
        <v/>
      </c>
      <c r="AT62" s="159" t="str">
        <f>IF(AT61="","",VLOOKUP(AT61,'シフト記号表（従来型・ユニット型共通）'!$C$6:$L$47,10,FALSE))</f>
        <v/>
      </c>
      <c r="AU62" s="159" t="str">
        <f>IF(AU61="","",VLOOKUP(AU61,'シフト記号表（従来型・ユニット型共通）'!$C$6:$L$47,10,FALSE))</f>
        <v/>
      </c>
      <c r="AV62" s="159" t="str">
        <f>IF(AV61="","",VLOOKUP(AV61,'シフト記号表（従来型・ユニット型共通）'!$C$6:$L$47,10,FALSE))</f>
        <v/>
      </c>
      <c r="AW62" s="159" t="str">
        <f>IF(AW61="","",VLOOKUP(AW61,'シフト記号表（従来型・ユニット型共通）'!$C$6:$L$47,10,FALSE))</f>
        <v/>
      </c>
      <c r="AX62" s="160" t="str">
        <f>IF(AX61="","",VLOOKUP(AX61,'シフト記号表（従来型・ユニット型共通）'!$C$6:$L$47,10,FALSE))</f>
        <v/>
      </c>
      <c r="AY62" s="158" t="str">
        <f>IF(AY61="","",VLOOKUP(AY61,'シフト記号表（従来型・ユニット型共通）'!$C$6:$L$47,10,FALSE))</f>
        <v/>
      </c>
      <c r="AZ62" s="159" t="str">
        <f>IF(AZ61="","",VLOOKUP(AZ61,'シフト記号表（従来型・ユニット型共通）'!$C$6:$L$47,10,FALSE))</f>
        <v/>
      </c>
      <c r="BA62" s="159" t="str">
        <f>IF(BA61="","",VLOOKUP(BA61,'シフト記号表（従来型・ユニット型共通）'!$C$6:$L$47,10,FALSE))</f>
        <v/>
      </c>
      <c r="BB62" s="1064">
        <f>IF($BE$3="４週",SUM(W62:AX62),IF($BE$3="暦月",SUM(W62:BA62),""))</f>
        <v>0</v>
      </c>
      <c r="BC62" s="1065"/>
      <c r="BD62" s="1066">
        <f>IF($BE$3="４週",BB62/4,IF($BE$3="暦月",(BB62/($BE$8/7)),""))</f>
        <v>0</v>
      </c>
      <c r="BE62" s="1065"/>
      <c r="BF62" s="1061"/>
      <c r="BG62" s="1062"/>
      <c r="BH62" s="1062"/>
      <c r="BI62" s="1062"/>
      <c r="BJ62" s="1063"/>
    </row>
    <row r="63" spans="2:62" ht="20.25" customHeight="1" x14ac:dyDescent="0.15">
      <c r="B63" s="992">
        <f>B61+1</f>
        <v>24</v>
      </c>
      <c r="C63" s="999"/>
      <c r="D63" s="1000"/>
      <c r="E63" s="153"/>
      <c r="F63" s="154"/>
      <c r="G63" s="153"/>
      <c r="H63" s="154"/>
      <c r="I63" s="1003"/>
      <c r="J63" s="1004"/>
      <c r="K63" s="1052"/>
      <c r="L63" s="1053"/>
      <c r="M63" s="1053"/>
      <c r="N63" s="1000"/>
      <c r="O63" s="1022"/>
      <c r="P63" s="1023"/>
      <c r="Q63" s="1023"/>
      <c r="R63" s="1023"/>
      <c r="S63" s="1024"/>
      <c r="T63" s="173" t="s">
        <v>192</v>
      </c>
      <c r="V63" s="174"/>
      <c r="W63" s="166"/>
      <c r="X63" s="167"/>
      <c r="Y63" s="167"/>
      <c r="Z63" s="167"/>
      <c r="AA63" s="167"/>
      <c r="AB63" s="167"/>
      <c r="AC63" s="168"/>
      <c r="AD63" s="166"/>
      <c r="AE63" s="167"/>
      <c r="AF63" s="167"/>
      <c r="AG63" s="167"/>
      <c r="AH63" s="167"/>
      <c r="AI63" s="167"/>
      <c r="AJ63" s="168"/>
      <c r="AK63" s="166"/>
      <c r="AL63" s="167"/>
      <c r="AM63" s="167"/>
      <c r="AN63" s="167"/>
      <c r="AO63" s="167"/>
      <c r="AP63" s="167"/>
      <c r="AQ63" s="168"/>
      <c r="AR63" s="166"/>
      <c r="AS63" s="167"/>
      <c r="AT63" s="167"/>
      <c r="AU63" s="167"/>
      <c r="AV63" s="167"/>
      <c r="AW63" s="167"/>
      <c r="AX63" s="168"/>
      <c r="AY63" s="166"/>
      <c r="AZ63" s="167"/>
      <c r="BA63" s="169"/>
      <c r="BB63" s="1054"/>
      <c r="BC63" s="1055"/>
      <c r="BD63" s="1056"/>
      <c r="BE63" s="1057"/>
      <c r="BF63" s="1058"/>
      <c r="BG63" s="1059"/>
      <c r="BH63" s="1059"/>
      <c r="BI63" s="1059"/>
      <c r="BJ63" s="1060"/>
    </row>
    <row r="64" spans="2:62" ht="20.25" customHeight="1" x14ac:dyDescent="0.15">
      <c r="B64" s="993"/>
      <c r="C64" s="1001"/>
      <c r="D64" s="1002"/>
      <c r="E64" s="153"/>
      <c r="F64" s="154">
        <f>C63</f>
        <v>0</v>
      </c>
      <c r="G64" s="153"/>
      <c r="H64" s="154">
        <f>I63</f>
        <v>0</v>
      </c>
      <c r="I64" s="1005"/>
      <c r="J64" s="1006"/>
      <c r="K64" s="1017"/>
      <c r="L64" s="1018"/>
      <c r="M64" s="1018"/>
      <c r="N64" s="1002"/>
      <c r="O64" s="1022"/>
      <c r="P64" s="1023"/>
      <c r="Q64" s="1023"/>
      <c r="R64" s="1023"/>
      <c r="S64" s="1024"/>
      <c r="T64" s="170" t="s">
        <v>195</v>
      </c>
      <c r="U64" s="171"/>
      <c r="V64" s="172"/>
      <c r="W64" s="158" t="str">
        <f>IF(W63="","",VLOOKUP(W63,'シフト記号表（従来型・ユニット型共通）'!$C$6:$L$47,10,FALSE))</f>
        <v/>
      </c>
      <c r="X64" s="159" t="str">
        <f>IF(X63="","",VLOOKUP(X63,'シフト記号表（従来型・ユニット型共通）'!$C$6:$L$47,10,FALSE))</f>
        <v/>
      </c>
      <c r="Y64" s="159" t="str">
        <f>IF(Y63="","",VLOOKUP(Y63,'シフト記号表（従来型・ユニット型共通）'!$C$6:$L$47,10,FALSE))</f>
        <v/>
      </c>
      <c r="Z64" s="159" t="str">
        <f>IF(Z63="","",VLOOKUP(Z63,'シフト記号表（従来型・ユニット型共通）'!$C$6:$L$47,10,FALSE))</f>
        <v/>
      </c>
      <c r="AA64" s="159" t="str">
        <f>IF(AA63="","",VLOOKUP(AA63,'シフト記号表（従来型・ユニット型共通）'!$C$6:$L$47,10,FALSE))</f>
        <v/>
      </c>
      <c r="AB64" s="159" t="str">
        <f>IF(AB63="","",VLOOKUP(AB63,'シフト記号表（従来型・ユニット型共通）'!$C$6:$L$47,10,FALSE))</f>
        <v/>
      </c>
      <c r="AC64" s="160" t="str">
        <f>IF(AC63="","",VLOOKUP(AC63,'シフト記号表（従来型・ユニット型共通）'!$C$6:$L$47,10,FALSE))</f>
        <v/>
      </c>
      <c r="AD64" s="158" t="str">
        <f>IF(AD63="","",VLOOKUP(AD63,'シフト記号表（従来型・ユニット型共通）'!$C$6:$L$47,10,FALSE))</f>
        <v/>
      </c>
      <c r="AE64" s="159" t="str">
        <f>IF(AE63="","",VLOOKUP(AE63,'シフト記号表（従来型・ユニット型共通）'!$C$6:$L$47,10,FALSE))</f>
        <v/>
      </c>
      <c r="AF64" s="159" t="str">
        <f>IF(AF63="","",VLOOKUP(AF63,'シフト記号表（従来型・ユニット型共通）'!$C$6:$L$47,10,FALSE))</f>
        <v/>
      </c>
      <c r="AG64" s="159" t="str">
        <f>IF(AG63="","",VLOOKUP(AG63,'シフト記号表（従来型・ユニット型共通）'!$C$6:$L$47,10,FALSE))</f>
        <v/>
      </c>
      <c r="AH64" s="159" t="str">
        <f>IF(AH63="","",VLOOKUP(AH63,'シフト記号表（従来型・ユニット型共通）'!$C$6:$L$47,10,FALSE))</f>
        <v/>
      </c>
      <c r="AI64" s="159" t="str">
        <f>IF(AI63="","",VLOOKUP(AI63,'シフト記号表（従来型・ユニット型共通）'!$C$6:$L$47,10,FALSE))</f>
        <v/>
      </c>
      <c r="AJ64" s="160" t="str">
        <f>IF(AJ63="","",VLOOKUP(AJ63,'シフト記号表（従来型・ユニット型共通）'!$C$6:$L$47,10,FALSE))</f>
        <v/>
      </c>
      <c r="AK64" s="158" t="str">
        <f>IF(AK63="","",VLOOKUP(AK63,'シフト記号表（従来型・ユニット型共通）'!$C$6:$L$47,10,FALSE))</f>
        <v/>
      </c>
      <c r="AL64" s="159" t="str">
        <f>IF(AL63="","",VLOOKUP(AL63,'シフト記号表（従来型・ユニット型共通）'!$C$6:$L$47,10,FALSE))</f>
        <v/>
      </c>
      <c r="AM64" s="159" t="str">
        <f>IF(AM63="","",VLOOKUP(AM63,'シフト記号表（従来型・ユニット型共通）'!$C$6:$L$47,10,FALSE))</f>
        <v/>
      </c>
      <c r="AN64" s="159" t="str">
        <f>IF(AN63="","",VLOOKUP(AN63,'シフト記号表（従来型・ユニット型共通）'!$C$6:$L$47,10,FALSE))</f>
        <v/>
      </c>
      <c r="AO64" s="159" t="str">
        <f>IF(AO63="","",VLOOKUP(AO63,'シフト記号表（従来型・ユニット型共通）'!$C$6:$L$47,10,FALSE))</f>
        <v/>
      </c>
      <c r="AP64" s="159" t="str">
        <f>IF(AP63="","",VLOOKUP(AP63,'シフト記号表（従来型・ユニット型共通）'!$C$6:$L$47,10,FALSE))</f>
        <v/>
      </c>
      <c r="AQ64" s="160" t="str">
        <f>IF(AQ63="","",VLOOKUP(AQ63,'シフト記号表（従来型・ユニット型共通）'!$C$6:$L$47,10,FALSE))</f>
        <v/>
      </c>
      <c r="AR64" s="158" t="str">
        <f>IF(AR63="","",VLOOKUP(AR63,'シフト記号表（従来型・ユニット型共通）'!$C$6:$L$47,10,FALSE))</f>
        <v/>
      </c>
      <c r="AS64" s="159" t="str">
        <f>IF(AS63="","",VLOOKUP(AS63,'シフト記号表（従来型・ユニット型共通）'!$C$6:$L$47,10,FALSE))</f>
        <v/>
      </c>
      <c r="AT64" s="159" t="str">
        <f>IF(AT63="","",VLOOKUP(AT63,'シフト記号表（従来型・ユニット型共通）'!$C$6:$L$47,10,FALSE))</f>
        <v/>
      </c>
      <c r="AU64" s="159" t="str">
        <f>IF(AU63="","",VLOOKUP(AU63,'シフト記号表（従来型・ユニット型共通）'!$C$6:$L$47,10,FALSE))</f>
        <v/>
      </c>
      <c r="AV64" s="159" t="str">
        <f>IF(AV63="","",VLOOKUP(AV63,'シフト記号表（従来型・ユニット型共通）'!$C$6:$L$47,10,FALSE))</f>
        <v/>
      </c>
      <c r="AW64" s="159" t="str">
        <f>IF(AW63="","",VLOOKUP(AW63,'シフト記号表（従来型・ユニット型共通）'!$C$6:$L$47,10,FALSE))</f>
        <v/>
      </c>
      <c r="AX64" s="160" t="str">
        <f>IF(AX63="","",VLOOKUP(AX63,'シフト記号表（従来型・ユニット型共通）'!$C$6:$L$47,10,FALSE))</f>
        <v/>
      </c>
      <c r="AY64" s="158" t="str">
        <f>IF(AY63="","",VLOOKUP(AY63,'シフト記号表（従来型・ユニット型共通）'!$C$6:$L$47,10,FALSE))</f>
        <v/>
      </c>
      <c r="AZ64" s="159" t="str">
        <f>IF(AZ63="","",VLOOKUP(AZ63,'シフト記号表（従来型・ユニット型共通）'!$C$6:$L$47,10,FALSE))</f>
        <v/>
      </c>
      <c r="BA64" s="159" t="str">
        <f>IF(BA63="","",VLOOKUP(BA63,'シフト記号表（従来型・ユニット型共通）'!$C$6:$L$47,10,FALSE))</f>
        <v/>
      </c>
      <c r="BB64" s="1064">
        <f>IF($BE$3="４週",SUM(W64:AX64),IF($BE$3="暦月",SUM(W64:BA64),""))</f>
        <v>0</v>
      </c>
      <c r="BC64" s="1065"/>
      <c r="BD64" s="1066">
        <f>IF($BE$3="４週",BB64/4,IF($BE$3="暦月",(BB64/($BE$8/7)),""))</f>
        <v>0</v>
      </c>
      <c r="BE64" s="1065"/>
      <c r="BF64" s="1061"/>
      <c r="BG64" s="1062"/>
      <c r="BH64" s="1062"/>
      <c r="BI64" s="1062"/>
      <c r="BJ64" s="1063"/>
    </row>
    <row r="65" spans="2:62" ht="20.25" customHeight="1" x14ac:dyDescent="0.15">
      <c r="B65" s="992">
        <f>B63+1</f>
        <v>25</v>
      </c>
      <c r="C65" s="999"/>
      <c r="D65" s="1000"/>
      <c r="E65" s="153"/>
      <c r="F65" s="154"/>
      <c r="G65" s="153"/>
      <c r="H65" s="154"/>
      <c r="I65" s="1003"/>
      <c r="J65" s="1004"/>
      <c r="K65" s="1052"/>
      <c r="L65" s="1053"/>
      <c r="M65" s="1053"/>
      <c r="N65" s="1000"/>
      <c r="O65" s="1022"/>
      <c r="P65" s="1023"/>
      <c r="Q65" s="1023"/>
      <c r="R65" s="1023"/>
      <c r="S65" s="1024"/>
      <c r="T65" s="173" t="s">
        <v>192</v>
      </c>
      <c r="V65" s="174"/>
      <c r="W65" s="166"/>
      <c r="X65" s="167"/>
      <c r="Y65" s="167"/>
      <c r="Z65" s="167"/>
      <c r="AA65" s="167"/>
      <c r="AB65" s="167"/>
      <c r="AC65" s="168"/>
      <c r="AD65" s="166"/>
      <c r="AE65" s="167"/>
      <c r="AF65" s="167"/>
      <c r="AG65" s="167"/>
      <c r="AH65" s="167"/>
      <c r="AI65" s="167"/>
      <c r="AJ65" s="168"/>
      <c r="AK65" s="166"/>
      <c r="AL65" s="167"/>
      <c r="AM65" s="167"/>
      <c r="AN65" s="167"/>
      <c r="AO65" s="167"/>
      <c r="AP65" s="167"/>
      <c r="AQ65" s="168"/>
      <c r="AR65" s="166"/>
      <c r="AS65" s="167"/>
      <c r="AT65" s="167"/>
      <c r="AU65" s="167"/>
      <c r="AV65" s="167"/>
      <c r="AW65" s="167"/>
      <c r="AX65" s="168"/>
      <c r="AY65" s="166"/>
      <c r="AZ65" s="167"/>
      <c r="BA65" s="169"/>
      <c r="BB65" s="1054"/>
      <c r="BC65" s="1055"/>
      <c r="BD65" s="1056"/>
      <c r="BE65" s="1057"/>
      <c r="BF65" s="1058"/>
      <c r="BG65" s="1059"/>
      <c r="BH65" s="1059"/>
      <c r="BI65" s="1059"/>
      <c r="BJ65" s="1060"/>
    </row>
    <row r="66" spans="2:62" ht="20.25" customHeight="1" x14ac:dyDescent="0.15">
      <c r="B66" s="993"/>
      <c r="C66" s="1001"/>
      <c r="D66" s="1002"/>
      <c r="E66" s="153"/>
      <c r="F66" s="154">
        <f>C65</f>
        <v>0</v>
      </c>
      <c r="G66" s="153"/>
      <c r="H66" s="154">
        <f>I65</f>
        <v>0</v>
      </c>
      <c r="I66" s="1005"/>
      <c r="J66" s="1006"/>
      <c r="K66" s="1017"/>
      <c r="L66" s="1018"/>
      <c r="M66" s="1018"/>
      <c r="N66" s="1002"/>
      <c r="O66" s="1022"/>
      <c r="P66" s="1023"/>
      <c r="Q66" s="1023"/>
      <c r="R66" s="1023"/>
      <c r="S66" s="1024"/>
      <c r="T66" s="170" t="s">
        <v>195</v>
      </c>
      <c r="U66" s="171"/>
      <c r="V66" s="172"/>
      <c r="W66" s="158" t="str">
        <f>IF(W65="","",VLOOKUP(W65,'シフト記号表（従来型・ユニット型共通）'!$C$6:$L$47,10,FALSE))</f>
        <v/>
      </c>
      <c r="X66" s="159" t="str">
        <f>IF(X65="","",VLOOKUP(X65,'シフト記号表（従来型・ユニット型共通）'!$C$6:$L$47,10,FALSE))</f>
        <v/>
      </c>
      <c r="Y66" s="159" t="str">
        <f>IF(Y65="","",VLOOKUP(Y65,'シフト記号表（従来型・ユニット型共通）'!$C$6:$L$47,10,FALSE))</f>
        <v/>
      </c>
      <c r="Z66" s="159" t="str">
        <f>IF(Z65="","",VLOOKUP(Z65,'シフト記号表（従来型・ユニット型共通）'!$C$6:$L$47,10,FALSE))</f>
        <v/>
      </c>
      <c r="AA66" s="159" t="str">
        <f>IF(AA65="","",VLOOKUP(AA65,'シフト記号表（従来型・ユニット型共通）'!$C$6:$L$47,10,FALSE))</f>
        <v/>
      </c>
      <c r="AB66" s="159" t="str">
        <f>IF(AB65="","",VLOOKUP(AB65,'シフト記号表（従来型・ユニット型共通）'!$C$6:$L$47,10,FALSE))</f>
        <v/>
      </c>
      <c r="AC66" s="160" t="str">
        <f>IF(AC65="","",VLOOKUP(AC65,'シフト記号表（従来型・ユニット型共通）'!$C$6:$L$47,10,FALSE))</f>
        <v/>
      </c>
      <c r="AD66" s="158" t="str">
        <f>IF(AD65="","",VLOOKUP(AD65,'シフト記号表（従来型・ユニット型共通）'!$C$6:$L$47,10,FALSE))</f>
        <v/>
      </c>
      <c r="AE66" s="159" t="str">
        <f>IF(AE65="","",VLOOKUP(AE65,'シフト記号表（従来型・ユニット型共通）'!$C$6:$L$47,10,FALSE))</f>
        <v/>
      </c>
      <c r="AF66" s="159" t="str">
        <f>IF(AF65="","",VLOOKUP(AF65,'シフト記号表（従来型・ユニット型共通）'!$C$6:$L$47,10,FALSE))</f>
        <v/>
      </c>
      <c r="AG66" s="159" t="str">
        <f>IF(AG65="","",VLOOKUP(AG65,'シフト記号表（従来型・ユニット型共通）'!$C$6:$L$47,10,FALSE))</f>
        <v/>
      </c>
      <c r="AH66" s="159" t="str">
        <f>IF(AH65="","",VLOOKUP(AH65,'シフト記号表（従来型・ユニット型共通）'!$C$6:$L$47,10,FALSE))</f>
        <v/>
      </c>
      <c r="AI66" s="159" t="str">
        <f>IF(AI65="","",VLOOKUP(AI65,'シフト記号表（従来型・ユニット型共通）'!$C$6:$L$47,10,FALSE))</f>
        <v/>
      </c>
      <c r="AJ66" s="160" t="str">
        <f>IF(AJ65="","",VLOOKUP(AJ65,'シフト記号表（従来型・ユニット型共通）'!$C$6:$L$47,10,FALSE))</f>
        <v/>
      </c>
      <c r="AK66" s="158" t="str">
        <f>IF(AK65="","",VLOOKUP(AK65,'シフト記号表（従来型・ユニット型共通）'!$C$6:$L$47,10,FALSE))</f>
        <v/>
      </c>
      <c r="AL66" s="159" t="str">
        <f>IF(AL65="","",VLOOKUP(AL65,'シフト記号表（従来型・ユニット型共通）'!$C$6:$L$47,10,FALSE))</f>
        <v/>
      </c>
      <c r="AM66" s="159" t="str">
        <f>IF(AM65="","",VLOOKUP(AM65,'シフト記号表（従来型・ユニット型共通）'!$C$6:$L$47,10,FALSE))</f>
        <v/>
      </c>
      <c r="AN66" s="159" t="str">
        <f>IF(AN65="","",VLOOKUP(AN65,'シフト記号表（従来型・ユニット型共通）'!$C$6:$L$47,10,FALSE))</f>
        <v/>
      </c>
      <c r="AO66" s="159" t="str">
        <f>IF(AO65="","",VLOOKUP(AO65,'シフト記号表（従来型・ユニット型共通）'!$C$6:$L$47,10,FALSE))</f>
        <v/>
      </c>
      <c r="AP66" s="159" t="str">
        <f>IF(AP65="","",VLOOKUP(AP65,'シフト記号表（従来型・ユニット型共通）'!$C$6:$L$47,10,FALSE))</f>
        <v/>
      </c>
      <c r="AQ66" s="160" t="str">
        <f>IF(AQ65="","",VLOOKUP(AQ65,'シフト記号表（従来型・ユニット型共通）'!$C$6:$L$47,10,FALSE))</f>
        <v/>
      </c>
      <c r="AR66" s="158" t="str">
        <f>IF(AR65="","",VLOOKUP(AR65,'シフト記号表（従来型・ユニット型共通）'!$C$6:$L$47,10,FALSE))</f>
        <v/>
      </c>
      <c r="AS66" s="159" t="str">
        <f>IF(AS65="","",VLOOKUP(AS65,'シフト記号表（従来型・ユニット型共通）'!$C$6:$L$47,10,FALSE))</f>
        <v/>
      </c>
      <c r="AT66" s="159" t="str">
        <f>IF(AT65="","",VLOOKUP(AT65,'シフト記号表（従来型・ユニット型共通）'!$C$6:$L$47,10,FALSE))</f>
        <v/>
      </c>
      <c r="AU66" s="159" t="str">
        <f>IF(AU65="","",VLOOKUP(AU65,'シフト記号表（従来型・ユニット型共通）'!$C$6:$L$47,10,FALSE))</f>
        <v/>
      </c>
      <c r="AV66" s="159" t="str">
        <f>IF(AV65="","",VLOOKUP(AV65,'シフト記号表（従来型・ユニット型共通）'!$C$6:$L$47,10,FALSE))</f>
        <v/>
      </c>
      <c r="AW66" s="159" t="str">
        <f>IF(AW65="","",VLOOKUP(AW65,'シフト記号表（従来型・ユニット型共通）'!$C$6:$L$47,10,FALSE))</f>
        <v/>
      </c>
      <c r="AX66" s="160" t="str">
        <f>IF(AX65="","",VLOOKUP(AX65,'シフト記号表（従来型・ユニット型共通）'!$C$6:$L$47,10,FALSE))</f>
        <v/>
      </c>
      <c r="AY66" s="158" t="str">
        <f>IF(AY65="","",VLOOKUP(AY65,'シフト記号表（従来型・ユニット型共通）'!$C$6:$L$47,10,FALSE))</f>
        <v/>
      </c>
      <c r="AZ66" s="159" t="str">
        <f>IF(AZ65="","",VLOOKUP(AZ65,'シフト記号表（従来型・ユニット型共通）'!$C$6:$L$47,10,FALSE))</f>
        <v/>
      </c>
      <c r="BA66" s="159" t="str">
        <f>IF(BA65="","",VLOOKUP(BA65,'シフト記号表（従来型・ユニット型共通）'!$C$6:$L$47,10,FALSE))</f>
        <v/>
      </c>
      <c r="BB66" s="1064">
        <f>IF($BE$3="４週",SUM(W66:AX66),IF($BE$3="暦月",SUM(W66:BA66),""))</f>
        <v>0</v>
      </c>
      <c r="BC66" s="1065"/>
      <c r="BD66" s="1066">
        <f>IF($BE$3="４週",BB66/4,IF($BE$3="暦月",(BB66/($BE$8/7)),""))</f>
        <v>0</v>
      </c>
      <c r="BE66" s="1065"/>
      <c r="BF66" s="1061"/>
      <c r="BG66" s="1062"/>
      <c r="BH66" s="1062"/>
      <c r="BI66" s="1062"/>
      <c r="BJ66" s="1063"/>
    </row>
    <row r="67" spans="2:62" ht="20.25" customHeight="1" x14ac:dyDescent="0.15">
      <c r="B67" s="992">
        <f>B65+1</f>
        <v>26</v>
      </c>
      <c r="C67" s="999"/>
      <c r="D67" s="1000"/>
      <c r="E67" s="153"/>
      <c r="F67" s="154"/>
      <c r="G67" s="153"/>
      <c r="H67" s="154"/>
      <c r="I67" s="1003"/>
      <c r="J67" s="1004"/>
      <c r="K67" s="1052"/>
      <c r="L67" s="1053"/>
      <c r="M67" s="1053"/>
      <c r="N67" s="1000"/>
      <c r="O67" s="1022"/>
      <c r="P67" s="1023"/>
      <c r="Q67" s="1023"/>
      <c r="R67" s="1023"/>
      <c r="S67" s="1024"/>
      <c r="T67" s="173" t="s">
        <v>192</v>
      </c>
      <c r="V67" s="174"/>
      <c r="W67" s="166"/>
      <c r="X67" s="167"/>
      <c r="Y67" s="167"/>
      <c r="Z67" s="167"/>
      <c r="AA67" s="167"/>
      <c r="AB67" s="167"/>
      <c r="AC67" s="168"/>
      <c r="AD67" s="166"/>
      <c r="AE67" s="167"/>
      <c r="AF67" s="167"/>
      <c r="AG67" s="167"/>
      <c r="AH67" s="167"/>
      <c r="AI67" s="167"/>
      <c r="AJ67" s="168"/>
      <c r="AK67" s="166"/>
      <c r="AL67" s="167"/>
      <c r="AM67" s="167"/>
      <c r="AN67" s="167"/>
      <c r="AO67" s="167"/>
      <c r="AP67" s="167"/>
      <c r="AQ67" s="168"/>
      <c r="AR67" s="166"/>
      <c r="AS67" s="167"/>
      <c r="AT67" s="167"/>
      <c r="AU67" s="167"/>
      <c r="AV67" s="167"/>
      <c r="AW67" s="167"/>
      <c r="AX67" s="168"/>
      <c r="AY67" s="166"/>
      <c r="AZ67" s="167"/>
      <c r="BA67" s="169"/>
      <c r="BB67" s="1054"/>
      <c r="BC67" s="1055"/>
      <c r="BD67" s="1056"/>
      <c r="BE67" s="1057"/>
      <c r="BF67" s="1058"/>
      <c r="BG67" s="1059"/>
      <c r="BH67" s="1059"/>
      <c r="BI67" s="1059"/>
      <c r="BJ67" s="1060"/>
    </row>
    <row r="68" spans="2:62" ht="20.25" customHeight="1" x14ac:dyDescent="0.15">
      <c r="B68" s="993"/>
      <c r="C68" s="1001"/>
      <c r="D68" s="1002"/>
      <c r="E68" s="153"/>
      <c r="F68" s="154">
        <f>C67</f>
        <v>0</v>
      </c>
      <c r="G68" s="153"/>
      <c r="H68" s="154">
        <f>I67</f>
        <v>0</v>
      </c>
      <c r="I68" s="1005"/>
      <c r="J68" s="1006"/>
      <c r="K68" s="1017"/>
      <c r="L68" s="1018"/>
      <c r="M68" s="1018"/>
      <c r="N68" s="1002"/>
      <c r="O68" s="1022"/>
      <c r="P68" s="1023"/>
      <c r="Q68" s="1023"/>
      <c r="R68" s="1023"/>
      <c r="S68" s="1024"/>
      <c r="T68" s="170" t="s">
        <v>195</v>
      </c>
      <c r="U68" s="171"/>
      <c r="V68" s="172"/>
      <c r="W68" s="158" t="str">
        <f>IF(W67="","",VLOOKUP(W67,'シフト記号表（従来型・ユニット型共通）'!$C$6:$L$47,10,FALSE))</f>
        <v/>
      </c>
      <c r="X68" s="159" t="str">
        <f>IF(X67="","",VLOOKUP(X67,'シフト記号表（従来型・ユニット型共通）'!$C$6:$L$47,10,FALSE))</f>
        <v/>
      </c>
      <c r="Y68" s="159" t="str">
        <f>IF(Y67="","",VLOOKUP(Y67,'シフト記号表（従来型・ユニット型共通）'!$C$6:$L$47,10,FALSE))</f>
        <v/>
      </c>
      <c r="Z68" s="159" t="str">
        <f>IF(Z67="","",VLOOKUP(Z67,'シフト記号表（従来型・ユニット型共通）'!$C$6:$L$47,10,FALSE))</f>
        <v/>
      </c>
      <c r="AA68" s="159" t="str">
        <f>IF(AA67="","",VLOOKUP(AA67,'シフト記号表（従来型・ユニット型共通）'!$C$6:$L$47,10,FALSE))</f>
        <v/>
      </c>
      <c r="AB68" s="159" t="str">
        <f>IF(AB67="","",VLOOKUP(AB67,'シフト記号表（従来型・ユニット型共通）'!$C$6:$L$47,10,FALSE))</f>
        <v/>
      </c>
      <c r="AC68" s="160" t="str">
        <f>IF(AC67="","",VLOOKUP(AC67,'シフト記号表（従来型・ユニット型共通）'!$C$6:$L$47,10,FALSE))</f>
        <v/>
      </c>
      <c r="AD68" s="158" t="str">
        <f>IF(AD67="","",VLOOKUP(AD67,'シフト記号表（従来型・ユニット型共通）'!$C$6:$L$47,10,FALSE))</f>
        <v/>
      </c>
      <c r="AE68" s="159" t="str">
        <f>IF(AE67="","",VLOOKUP(AE67,'シフト記号表（従来型・ユニット型共通）'!$C$6:$L$47,10,FALSE))</f>
        <v/>
      </c>
      <c r="AF68" s="159" t="str">
        <f>IF(AF67="","",VLOOKUP(AF67,'シフト記号表（従来型・ユニット型共通）'!$C$6:$L$47,10,FALSE))</f>
        <v/>
      </c>
      <c r="AG68" s="159" t="str">
        <f>IF(AG67="","",VLOOKUP(AG67,'シフト記号表（従来型・ユニット型共通）'!$C$6:$L$47,10,FALSE))</f>
        <v/>
      </c>
      <c r="AH68" s="159" t="str">
        <f>IF(AH67="","",VLOOKUP(AH67,'シフト記号表（従来型・ユニット型共通）'!$C$6:$L$47,10,FALSE))</f>
        <v/>
      </c>
      <c r="AI68" s="159" t="str">
        <f>IF(AI67="","",VLOOKUP(AI67,'シフト記号表（従来型・ユニット型共通）'!$C$6:$L$47,10,FALSE))</f>
        <v/>
      </c>
      <c r="AJ68" s="160" t="str">
        <f>IF(AJ67="","",VLOOKUP(AJ67,'シフト記号表（従来型・ユニット型共通）'!$C$6:$L$47,10,FALSE))</f>
        <v/>
      </c>
      <c r="AK68" s="158" t="str">
        <f>IF(AK67="","",VLOOKUP(AK67,'シフト記号表（従来型・ユニット型共通）'!$C$6:$L$47,10,FALSE))</f>
        <v/>
      </c>
      <c r="AL68" s="159" t="str">
        <f>IF(AL67="","",VLOOKUP(AL67,'シフト記号表（従来型・ユニット型共通）'!$C$6:$L$47,10,FALSE))</f>
        <v/>
      </c>
      <c r="AM68" s="159" t="str">
        <f>IF(AM67="","",VLOOKUP(AM67,'シフト記号表（従来型・ユニット型共通）'!$C$6:$L$47,10,FALSE))</f>
        <v/>
      </c>
      <c r="AN68" s="159" t="str">
        <f>IF(AN67="","",VLOOKUP(AN67,'シフト記号表（従来型・ユニット型共通）'!$C$6:$L$47,10,FALSE))</f>
        <v/>
      </c>
      <c r="AO68" s="159" t="str">
        <f>IF(AO67="","",VLOOKUP(AO67,'シフト記号表（従来型・ユニット型共通）'!$C$6:$L$47,10,FALSE))</f>
        <v/>
      </c>
      <c r="AP68" s="159" t="str">
        <f>IF(AP67="","",VLOOKUP(AP67,'シフト記号表（従来型・ユニット型共通）'!$C$6:$L$47,10,FALSE))</f>
        <v/>
      </c>
      <c r="AQ68" s="160" t="str">
        <f>IF(AQ67="","",VLOOKUP(AQ67,'シフト記号表（従来型・ユニット型共通）'!$C$6:$L$47,10,FALSE))</f>
        <v/>
      </c>
      <c r="AR68" s="158" t="str">
        <f>IF(AR67="","",VLOOKUP(AR67,'シフト記号表（従来型・ユニット型共通）'!$C$6:$L$47,10,FALSE))</f>
        <v/>
      </c>
      <c r="AS68" s="159" t="str">
        <f>IF(AS67="","",VLOOKUP(AS67,'シフト記号表（従来型・ユニット型共通）'!$C$6:$L$47,10,FALSE))</f>
        <v/>
      </c>
      <c r="AT68" s="159" t="str">
        <f>IF(AT67="","",VLOOKUP(AT67,'シフト記号表（従来型・ユニット型共通）'!$C$6:$L$47,10,FALSE))</f>
        <v/>
      </c>
      <c r="AU68" s="159" t="str">
        <f>IF(AU67="","",VLOOKUP(AU67,'シフト記号表（従来型・ユニット型共通）'!$C$6:$L$47,10,FALSE))</f>
        <v/>
      </c>
      <c r="AV68" s="159" t="str">
        <f>IF(AV67="","",VLOOKUP(AV67,'シフト記号表（従来型・ユニット型共通）'!$C$6:$L$47,10,FALSE))</f>
        <v/>
      </c>
      <c r="AW68" s="159" t="str">
        <f>IF(AW67="","",VLOOKUP(AW67,'シフト記号表（従来型・ユニット型共通）'!$C$6:$L$47,10,FALSE))</f>
        <v/>
      </c>
      <c r="AX68" s="160" t="str">
        <f>IF(AX67="","",VLOOKUP(AX67,'シフト記号表（従来型・ユニット型共通）'!$C$6:$L$47,10,FALSE))</f>
        <v/>
      </c>
      <c r="AY68" s="158" t="str">
        <f>IF(AY67="","",VLOOKUP(AY67,'シフト記号表（従来型・ユニット型共通）'!$C$6:$L$47,10,FALSE))</f>
        <v/>
      </c>
      <c r="AZ68" s="159" t="str">
        <f>IF(AZ67="","",VLOOKUP(AZ67,'シフト記号表（従来型・ユニット型共通）'!$C$6:$L$47,10,FALSE))</f>
        <v/>
      </c>
      <c r="BA68" s="159" t="str">
        <f>IF(BA67="","",VLOOKUP(BA67,'シフト記号表（従来型・ユニット型共通）'!$C$6:$L$47,10,FALSE))</f>
        <v/>
      </c>
      <c r="BB68" s="1064">
        <f>IF($BE$3="４週",SUM(W68:AX68),IF($BE$3="暦月",SUM(W68:BA68),""))</f>
        <v>0</v>
      </c>
      <c r="BC68" s="1065"/>
      <c r="BD68" s="1066">
        <f>IF($BE$3="４週",BB68/4,IF($BE$3="暦月",(BB68/($BE$8/7)),""))</f>
        <v>0</v>
      </c>
      <c r="BE68" s="1065"/>
      <c r="BF68" s="1061"/>
      <c r="BG68" s="1062"/>
      <c r="BH68" s="1062"/>
      <c r="BI68" s="1062"/>
      <c r="BJ68" s="1063"/>
    </row>
    <row r="69" spans="2:62" ht="20.25" customHeight="1" x14ac:dyDescent="0.15">
      <c r="B69" s="992">
        <f>B67+1</f>
        <v>27</v>
      </c>
      <c r="C69" s="999"/>
      <c r="D69" s="1000"/>
      <c r="E69" s="153"/>
      <c r="F69" s="154"/>
      <c r="G69" s="153"/>
      <c r="H69" s="154"/>
      <c r="I69" s="1003"/>
      <c r="J69" s="1004"/>
      <c r="K69" s="1052"/>
      <c r="L69" s="1053"/>
      <c r="M69" s="1053"/>
      <c r="N69" s="1000"/>
      <c r="O69" s="1022"/>
      <c r="P69" s="1023"/>
      <c r="Q69" s="1023"/>
      <c r="R69" s="1023"/>
      <c r="S69" s="1024"/>
      <c r="T69" s="173" t="s">
        <v>192</v>
      </c>
      <c r="V69" s="174"/>
      <c r="W69" s="166"/>
      <c r="X69" s="167"/>
      <c r="Y69" s="167"/>
      <c r="Z69" s="167"/>
      <c r="AA69" s="167"/>
      <c r="AB69" s="167"/>
      <c r="AC69" s="168"/>
      <c r="AD69" s="166"/>
      <c r="AE69" s="167"/>
      <c r="AF69" s="167"/>
      <c r="AG69" s="167"/>
      <c r="AH69" s="167"/>
      <c r="AI69" s="167"/>
      <c r="AJ69" s="168"/>
      <c r="AK69" s="166"/>
      <c r="AL69" s="167"/>
      <c r="AM69" s="167"/>
      <c r="AN69" s="167"/>
      <c r="AO69" s="167"/>
      <c r="AP69" s="167"/>
      <c r="AQ69" s="168"/>
      <c r="AR69" s="166"/>
      <c r="AS69" s="167"/>
      <c r="AT69" s="167"/>
      <c r="AU69" s="167"/>
      <c r="AV69" s="167"/>
      <c r="AW69" s="167"/>
      <c r="AX69" s="168"/>
      <c r="AY69" s="166"/>
      <c r="AZ69" s="167"/>
      <c r="BA69" s="169"/>
      <c r="BB69" s="1054"/>
      <c r="BC69" s="1055"/>
      <c r="BD69" s="1056"/>
      <c r="BE69" s="1057"/>
      <c r="BF69" s="1058"/>
      <c r="BG69" s="1059"/>
      <c r="BH69" s="1059"/>
      <c r="BI69" s="1059"/>
      <c r="BJ69" s="1060"/>
    </row>
    <row r="70" spans="2:62" ht="20.25" customHeight="1" x14ac:dyDescent="0.15">
      <c r="B70" s="993"/>
      <c r="C70" s="1001"/>
      <c r="D70" s="1002"/>
      <c r="E70" s="153"/>
      <c r="F70" s="154">
        <f>C69</f>
        <v>0</v>
      </c>
      <c r="G70" s="153"/>
      <c r="H70" s="154">
        <f>I69</f>
        <v>0</v>
      </c>
      <c r="I70" s="1005"/>
      <c r="J70" s="1006"/>
      <c r="K70" s="1017"/>
      <c r="L70" s="1018"/>
      <c r="M70" s="1018"/>
      <c r="N70" s="1002"/>
      <c r="O70" s="1022"/>
      <c r="P70" s="1023"/>
      <c r="Q70" s="1023"/>
      <c r="R70" s="1023"/>
      <c r="S70" s="1024"/>
      <c r="T70" s="170" t="s">
        <v>195</v>
      </c>
      <c r="U70" s="171"/>
      <c r="V70" s="172"/>
      <c r="W70" s="158" t="str">
        <f>IF(W69="","",VLOOKUP(W69,'シフト記号表（従来型・ユニット型共通）'!$C$6:$L$47,10,FALSE))</f>
        <v/>
      </c>
      <c r="X70" s="159" t="str">
        <f>IF(X69="","",VLOOKUP(X69,'シフト記号表（従来型・ユニット型共通）'!$C$6:$L$47,10,FALSE))</f>
        <v/>
      </c>
      <c r="Y70" s="159" t="str">
        <f>IF(Y69="","",VLOOKUP(Y69,'シフト記号表（従来型・ユニット型共通）'!$C$6:$L$47,10,FALSE))</f>
        <v/>
      </c>
      <c r="Z70" s="159" t="str">
        <f>IF(Z69="","",VLOOKUP(Z69,'シフト記号表（従来型・ユニット型共通）'!$C$6:$L$47,10,FALSE))</f>
        <v/>
      </c>
      <c r="AA70" s="159" t="str">
        <f>IF(AA69="","",VLOOKUP(AA69,'シフト記号表（従来型・ユニット型共通）'!$C$6:$L$47,10,FALSE))</f>
        <v/>
      </c>
      <c r="AB70" s="159" t="str">
        <f>IF(AB69="","",VLOOKUP(AB69,'シフト記号表（従来型・ユニット型共通）'!$C$6:$L$47,10,FALSE))</f>
        <v/>
      </c>
      <c r="AC70" s="160" t="str">
        <f>IF(AC69="","",VLOOKUP(AC69,'シフト記号表（従来型・ユニット型共通）'!$C$6:$L$47,10,FALSE))</f>
        <v/>
      </c>
      <c r="AD70" s="158" t="str">
        <f>IF(AD69="","",VLOOKUP(AD69,'シフト記号表（従来型・ユニット型共通）'!$C$6:$L$47,10,FALSE))</f>
        <v/>
      </c>
      <c r="AE70" s="159" t="str">
        <f>IF(AE69="","",VLOOKUP(AE69,'シフト記号表（従来型・ユニット型共通）'!$C$6:$L$47,10,FALSE))</f>
        <v/>
      </c>
      <c r="AF70" s="159" t="str">
        <f>IF(AF69="","",VLOOKUP(AF69,'シフト記号表（従来型・ユニット型共通）'!$C$6:$L$47,10,FALSE))</f>
        <v/>
      </c>
      <c r="AG70" s="159" t="str">
        <f>IF(AG69="","",VLOOKUP(AG69,'シフト記号表（従来型・ユニット型共通）'!$C$6:$L$47,10,FALSE))</f>
        <v/>
      </c>
      <c r="AH70" s="159" t="str">
        <f>IF(AH69="","",VLOOKUP(AH69,'シフト記号表（従来型・ユニット型共通）'!$C$6:$L$47,10,FALSE))</f>
        <v/>
      </c>
      <c r="AI70" s="159" t="str">
        <f>IF(AI69="","",VLOOKUP(AI69,'シフト記号表（従来型・ユニット型共通）'!$C$6:$L$47,10,FALSE))</f>
        <v/>
      </c>
      <c r="AJ70" s="160" t="str">
        <f>IF(AJ69="","",VLOOKUP(AJ69,'シフト記号表（従来型・ユニット型共通）'!$C$6:$L$47,10,FALSE))</f>
        <v/>
      </c>
      <c r="AK70" s="158" t="str">
        <f>IF(AK69="","",VLOOKUP(AK69,'シフト記号表（従来型・ユニット型共通）'!$C$6:$L$47,10,FALSE))</f>
        <v/>
      </c>
      <c r="AL70" s="159" t="str">
        <f>IF(AL69="","",VLOOKUP(AL69,'シフト記号表（従来型・ユニット型共通）'!$C$6:$L$47,10,FALSE))</f>
        <v/>
      </c>
      <c r="AM70" s="159" t="str">
        <f>IF(AM69="","",VLOOKUP(AM69,'シフト記号表（従来型・ユニット型共通）'!$C$6:$L$47,10,FALSE))</f>
        <v/>
      </c>
      <c r="AN70" s="159" t="str">
        <f>IF(AN69="","",VLOOKUP(AN69,'シフト記号表（従来型・ユニット型共通）'!$C$6:$L$47,10,FALSE))</f>
        <v/>
      </c>
      <c r="AO70" s="159" t="str">
        <f>IF(AO69="","",VLOOKUP(AO69,'シフト記号表（従来型・ユニット型共通）'!$C$6:$L$47,10,FALSE))</f>
        <v/>
      </c>
      <c r="AP70" s="159" t="str">
        <f>IF(AP69="","",VLOOKUP(AP69,'シフト記号表（従来型・ユニット型共通）'!$C$6:$L$47,10,FALSE))</f>
        <v/>
      </c>
      <c r="AQ70" s="160" t="str">
        <f>IF(AQ69="","",VLOOKUP(AQ69,'シフト記号表（従来型・ユニット型共通）'!$C$6:$L$47,10,FALSE))</f>
        <v/>
      </c>
      <c r="AR70" s="158" t="str">
        <f>IF(AR69="","",VLOOKUP(AR69,'シフト記号表（従来型・ユニット型共通）'!$C$6:$L$47,10,FALSE))</f>
        <v/>
      </c>
      <c r="AS70" s="159" t="str">
        <f>IF(AS69="","",VLOOKUP(AS69,'シフト記号表（従来型・ユニット型共通）'!$C$6:$L$47,10,FALSE))</f>
        <v/>
      </c>
      <c r="AT70" s="159" t="str">
        <f>IF(AT69="","",VLOOKUP(AT69,'シフト記号表（従来型・ユニット型共通）'!$C$6:$L$47,10,FALSE))</f>
        <v/>
      </c>
      <c r="AU70" s="159" t="str">
        <f>IF(AU69="","",VLOOKUP(AU69,'シフト記号表（従来型・ユニット型共通）'!$C$6:$L$47,10,FALSE))</f>
        <v/>
      </c>
      <c r="AV70" s="159" t="str">
        <f>IF(AV69="","",VLOOKUP(AV69,'シフト記号表（従来型・ユニット型共通）'!$C$6:$L$47,10,FALSE))</f>
        <v/>
      </c>
      <c r="AW70" s="159" t="str">
        <f>IF(AW69="","",VLOOKUP(AW69,'シフト記号表（従来型・ユニット型共通）'!$C$6:$L$47,10,FALSE))</f>
        <v/>
      </c>
      <c r="AX70" s="160" t="str">
        <f>IF(AX69="","",VLOOKUP(AX69,'シフト記号表（従来型・ユニット型共通）'!$C$6:$L$47,10,FALSE))</f>
        <v/>
      </c>
      <c r="AY70" s="158" t="str">
        <f>IF(AY69="","",VLOOKUP(AY69,'シフト記号表（従来型・ユニット型共通）'!$C$6:$L$47,10,FALSE))</f>
        <v/>
      </c>
      <c r="AZ70" s="159" t="str">
        <f>IF(AZ69="","",VLOOKUP(AZ69,'シフト記号表（従来型・ユニット型共通）'!$C$6:$L$47,10,FALSE))</f>
        <v/>
      </c>
      <c r="BA70" s="159" t="str">
        <f>IF(BA69="","",VLOOKUP(BA69,'シフト記号表（従来型・ユニット型共通）'!$C$6:$L$47,10,FALSE))</f>
        <v/>
      </c>
      <c r="BB70" s="1064">
        <f>IF($BE$3="４週",SUM(W70:AX70),IF($BE$3="暦月",SUM(W70:BA70),""))</f>
        <v>0</v>
      </c>
      <c r="BC70" s="1065"/>
      <c r="BD70" s="1066">
        <f>IF($BE$3="４週",BB70/4,IF($BE$3="暦月",(BB70/($BE$8/7)),""))</f>
        <v>0</v>
      </c>
      <c r="BE70" s="1065"/>
      <c r="BF70" s="1061"/>
      <c r="BG70" s="1062"/>
      <c r="BH70" s="1062"/>
      <c r="BI70" s="1062"/>
      <c r="BJ70" s="1063"/>
    </row>
    <row r="71" spans="2:62" ht="20.25" customHeight="1" x14ac:dyDescent="0.15">
      <c r="B71" s="992">
        <f>B69+1</f>
        <v>28</v>
      </c>
      <c r="C71" s="999"/>
      <c r="D71" s="1000"/>
      <c r="E71" s="153"/>
      <c r="F71" s="154"/>
      <c r="G71" s="153"/>
      <c r="H71" s="154"/>
      <c r="I71" s="1003"/>
      <c r="J71" s="1004"/>
      <c r="K71" s="1052"/>
      <c r="L71" s="1053"/>
      <c r="M71" s="1053"/>
      <c r="N71" s="1000"/>
      <c r="O71" s="1022"/>
      <c r="P71" s="1023"/>
      <c r="Q71" s="1023"/>
      <c r="R71" s="1023"/>
      <c r="S71" s="1024"/>
      <c r="T71" s="173" t="s">
        <v>192</v>
      </c>
      <c r="V71" s="174"/>
      <c r="W71" s="166"/>
      <c r="X71" s="167"/>
      <c r="Y71" s="167"/>
      <c r="Z71" s="167"/>
      <c r="AA71" s="167"/>
      <c r="AB71" s="167"/>
      <c r="AC71" s="168"/>
      <c r="AD71" s="166"/>
      <c r="AE71" s="167"/>
      <c r="AF71" s="167"/>
      <c r="AG71" s="167"/>
      <c r="AH71" s="167"/>
      <c r="AI71" s="167"/>
      <c r="AJ71" s="168"/>
      <c r="AK71" s="166"/>
      <c r="AL71" s="167"/>
      <c r="AM71" s="167"/>
      <c r="AN71" s="167"/>
      <c r="AO71" s="167"/>
      <c r="AP71" s="167"/>
      <c r="AQ71" s="168"/>
      <c r="AR71" s="166"/>
      <c r="AS71" s="167"/>
      <c r="AT71" s="167"/>
      <c r="AU71" s="167"/>
      <c r="AV71" s="167"/>
      <c r="AW71" s="167"/>
      <c r="AX71" s="168"/>
      <c r="AY71" s="166"/>
      <c r="AZ71" s="167"/>
      <c r="BA71" s="169"/>
      <c r="BB71" s="1054"/>
      <c r="BC71" s="1055"/>
      <c r="BD71" s="1056"/>
      <c r="BE71" s="1057"/>
      <c r="BF71" s="1058"/>
      <c r="BG71" s="1059"/>
      <c r="BH71" s="1059"/>
      <c r="BI71" s="1059"/>
      <c r="BJ71" s="1060"/>
    </row>
    <row r="72" spans="2:62" ht="20.25" customHeight="1" x14ac:dyDescent="0.15">
      <c r="B72" s="993"/>
      <c r="C72" s="1001"/>
      <c r="D72" s="1002"/>
      <c r="E72" s="153"/>
      <c r="F72" s="154">
        <f>C71</f>
        <v>0</v>
      </c>
      <c r="G72" s="153"/>
      <c r="H72" s="154">
        <f>I71</f>
        <v>0</v>
      </c>
      <c r="I72" s="1005"/>
      <c r="J72" s="1006"/>
      <c r="K72" s="1017"/>
      <c r="L72" s="1018"/>
      <c r="M72" s="1018"/>
      <c r="N72" s="1002"/>
      <c r="O72" s="1022"/>
      <c r="P72" s="1023"/>
      <c r="Q72" s="1023"/>
      <c r="R72" s="1023"/>
      <c r="S72" s="1024"/>
      <c r="T72" s="170" t="s">
        <v>195</v>
      </c>
      <c r="U72" s="171"/>
      <c r="V72" s="172"/>
      <c r="W72" s="158" t="str">
        <f>IF(W71="","",VLOOKUP(W71,'シフト記号表（従来型・ユニット型共通）'!$C$6:$L$47,10,FALSE))</f>
        <v/>
      </c>
      <c r="X72" s="159" t="str">
        <f>IF(X71="","",VLOOKUP(X71,'シフト記号表（従来型・ユニット型共通）'!$C$6:$L$47,10,FALSE))</f>
        <v/>
      </c>
      <c r="Y72" s="159" t="str">
        <f>IF(Y71="","",VLOOKUP(Y71,'シフト記号表（従来型・ユニット型共通）'!$C$6:$L$47,10,FALSE))</f>
        <v/>
      </c>
      <c r="Z72" s="159" t="str">
        <f>IF(Z71="","",VLOOKUP(Z71,'シフト記号表（従来型・ユニット型共通）'!$C$6:$L$47,10,FALSE))</f>
        <v/>
      </c>
      <c r="AA72" s="159" t="str">
        <f>IF(AA71="","",VLOOKUP(AA71,'シフト記号表（従来型・ユニット型共通）'!$C$6:$L$47,10,FALSE))</f>
        <v/>
      </c>
      <c r="AB72" s="159" t="str">
        <f>IF(AB71="","",VLOOKUP(AB71,'シフト記号表（従来型・ユニット型共通）'!$C$6:$L$47,10,FALSE))</f>
        <v/>
      </c>
      <c r="AC72" s="160" t="str">
        <f>IF(AC71="","",VLOOKUP(AC71,'シフト記号表（従来型・ユニット型共通）'!$C$6:$L$47,10,FALSE))</f>
        <v/>
      </c>
      <c r="AD72" s="158" t="str">
        <f>IF(AD71="","",VLOOKUP(AD71,'シフト記号表（従来型・ユニット型共通）'!$C$6:$L$47,10,FALSE))</f>
        <v/>
      </c>
      <c r="AE72" s="159" t="str">
        <f>IF(AE71="","",VLOOKUP(AE71,'シフト記号表（従来型・ユニット型共通）'!$C$6:$L$47,10,FALSE))</f>
        <v/>
      </c>
      <c r="AF72" s="159" t="str">
        <f>IF(AF71="","",VLOOKUP(AF71,'シフト記号表（従来型・ユニット型共通）'!$C$6:$L$47,10,FALSE))</f>
        <v/>
      </c>
      <c r="AG72" s="159" t="str">
        <f>IF(AG71="","",VLOOKUP(AG71,'シフト記号表（従来型・ユニット型共通）'!$C$6:$L$47,10,FALSE))</f>
        <v/>
      </c>
      <c r="AH72" s="159" t="str">
        <f>IF(AH71="","",VLOOKUP(AH71,'シフト記号表（従来型・ユニット型共通）'!$C$6:$L$47,10,FALSE))</f>
        <v/>
      </c>
      <c r="AI72" s="159" t="str">
        <f>IF(AI71="","",VLOOKUP(AI71,'シフト記号表（従来型・ユニット型共通）'!$C$6:$L$47,10,FALSE))</f>
        <v/>
      </c>
      <c r="AJ72" s="160" t="str">
        <f>IF(AJ71="","",VLOOKUP(AJ71,'シフト記号表（従来型・ユニット型共通）'!$C$6:$L$47,10,FALSE))</f>
        <v/>
      </c>
      <c r="AK72" s="158" t="str">
        <f>IF(AK71="","",VLOOKUP(AK71,'シフト記号表（従来型・ユニット型共通）'!$C$6:$L$47,10,FALSE))</f>
        <v/>
      </c>
      <c r="AL72" s="159" t="str">
        <f>IF(AL71="","",VLOOKUP(AL71,'シフト記号表（従来型・ユニット型共通）'!$C$6:$L$47,10,FALSE))</f>
        <v/>
      </c>
      <c r="AM72" s="159" t="str">
        <f>IF(AM71="","",VLOOKUP(AM71,'シフト記号表（従来型・ユニット型共通）'!$C$6:$L$47,10,FALSE))</f>
        <v/>
      </c>
      <c r="AN72" s="159" t="str">
        <f>IF(AN71="","",VLOOKUP(AN71,'シフト記号表（従来型・ユニット型共通）'!$C$6:$L$47,10,FALSE))</f>
        <v/>
      </c>
      <c r="AO72" s="159" t="str">
        <f>IF(AO71="","",VLOOKUP(AO71,'シフト記号表（従来型・ユニット型共通）'!$C$6:$L$47,10,FALSE))</f>
        <v/>
      </c>
      <c r="AP72" s="159" t="str">
        <f>IF(AP71="","",VLOOKUP(AP71,'シフト記号表（従来型・ユニット型共通）'!$C$6:$L$47,10,FALSE))</f>
        <v/>
      </c>
      <c r="AQ72" s="160" t="str">
        <f>IF(AQ71="","",VLOOKUP(AQ71,'シフト記号表（従来型・ユニット型共通）'!$C$6:$L$47,10,FALSE))</f>
        <v/>
      </c>
      <c r="AR72" s="158" t="str">
        <f>IF(AR71="","",VLOOKUP(AR71,'シフト記号表（従来型・ユニット型共通）'!$C$6:$L$47,10,FALSE))</f>
        <v/>
      </c>
      <c r="AS72" s="159" t="str">
        <f>IF(AS71="","",VLOOKUP(AS71,'シフト記号表（従来型・ユニット型共通）'!$C$6:$L$47,10,FALSE))</f>
        <v/>
      </c>
      <c r="AT72" s="159" t="str">
        <f>IF(AT71="","",VLOOKUP(AT71,'シフト記号表（従来型・ユニット型共通）'!$C$6:$L$47,10,FALSE))</f>
        <v/>
      </c>
      <c r="AU72" s="159" t="str">
        <f>IF(AU71="","",VLOOKUP(AU71,'シフト記号表（従来型・ユニット型共通）'!$C$6:$L$47,10,FALSE))</f>
        <v/>
      </c>
      <c r="AV72" s="159" t="str">
        <f>IF(AV71="","",VLOOKUP(AV71,'シフト記号表（従来型・ユニット型共通）'!$C$6:$L$47,10,FALSE))</f>
        <v/>
      </c>
      <c r="AW72" s="159" t="str">
        <f>IF(AW71="","",VLOOKUP(AW71,'シフト記号表（従来型・ユニット型共通）'!$C$6:$L$47,10,FALSE))</f>
        <v/>
      </c>
      <c r="AX72" s="160" t="str">
        <f>IF(AX71="","",VLOOKUP(AX71,'シフト記号表（従来型・ユニット型共通）'!$C$6:$L$47,10,FALSE))</f>
        <v/>
      </c>
      <c r="AY72" s="158" t="str">
        <f>IF(AY71="","",VLOOKUP(AY71,'シフト記号表（従来型・ユニット型共通）'!$C$6:$L$47,10,FALSE))</f>
        <v/>
      </c>
      <c r="AZ72" s="159" t="str">
        <f>IF(AZ71="","",VLOOKUP(AZ71,'シフト記号表（従来型・ユニット型共通）'!$C$6:$L$47,10,FALSE))</f>
        <v/>
      </c>
      <c r="BA72" s="159" t="str">
        <f>IF(BA71="","",VLOOKUP(BA71,'シフト記号表（従来型・ユニット型共通）'!$C$6:$L$47,10,FALSE))</f>
        <v/>
      </c>
      <c r="BB72" s="1064">
        <f>IF($BE$3="４週",SUM(W72:AX72),IF($BE$3="暦月",SUM(W72:BA72),""))</f>
        <v>0</v>
      </c>
      <c r="BC72" s="1065"/>
      <c r="BD72" s="1066">
        <f>IF($BE$3="４週",BB72/4,IF($BE$3="暦月",(BB72/($BE$8/7)),""))</f>
        <v>0</v>
      </c>
      <c r="BE72" s="1065"/>
      <c r="BF72" s="1061"/>
      <c r="BG72" s="1062"/>
      <c r="BH72" s="1062"/>
      <c r="BI72" s="1062"/>
      <c r="BJ72" s="1063"/>
    </row>
    <row r="73" spans="2:62" ht="20.25" customHeight="1" x14ac:dyDescent="0.15">
      <c r="B73" s="992">
        <f>B71+1</f>
        <v>29</v>
      </c>
      <c r="C73" s="999"/>
      <c r="D73" s="1000"/>
      <c r="E73" s="153"/>
      <c r="F73" s="154"/>
      <c r="G73" s="153"/>
      <c r="H73" s="154"/>
      <c r="I73" s="1003"/>
      <c r="J73" s="1004"/>
      <c r="K73" s="1052"/>
      <c r="L73" s="1053"/>
      <c r="M73" s="1053"/>
      <c r="N73" s="1000"/>
      <c r="O73" s="1022"/>
      <c r="P73" s="1023"/>
      <c r="Q73" s="1023"/>
      <c r="R73" s="1023"/>
      <c r="S73" s="1024"/>
      <c r="T73" s="173" t="s">
        <v>192</v>
      </c>
      <c r="V73" s="174"/>
      <c r="W73" s="166"/>
      <c r="X73" s="167"/>
      <c r="Y73" s="167"/>
      <c r="Z73" s="167"/>
      <c r="AA73" s="167"/>
      <c r="AB73" s="167"/>
      <c r="AC73" s="168"/>
      <c r="AD73" s="166"/>
      <c r="AE73" s="167"/>
      <c r="AF73" s="167"/>
      <c r="AG73" s="167"/>
      <c r="AH73" s="167"/>
      <c r="AI73" s="167"/>
      <c r="AJ73" s="168"/>
      <c r="AK73" s="166"/>
      <c r="AL73" s="167"/>
      <c r="AM73" s="167"/>
      <c r="AN73" s="167"/>
      <c r="AO73" s="167"/>
      <c r="AP73" s="167"/>
      <c r="AQ73" s="168"/>
      <c r="AR73" s="166"/>
      <c r="AS73" s="167"/>
      <c r="AT73" s="167"/>
      <c r="AU73" s="167"/>
      <c r="AV73" s="167"/>
      <c r="AW73" s="167"/>
      <c r="AX73" s="168"/>
      <c r="AY73" s="166"/>
      <c r="AZ73" s="167"/>
      <c r="BA73" s="169"/>
      <c r="BB73" s="1054"/>
      <c r="BC73" s="1055"/>
      <c r="BD73" s="1056"/>
      <c r="BE73" s="1057"/>
      <c r="BF73" s="1058"/>
      <c r="BG73" s="1059"/>
      <c r="BH73" s="1059"/>
      <c r="BI73" s="1059"/>
      <c r="BJ73" s="1060"/>
    </row>
    <row r="74" spans="2:62" ht="20.25" customHeight="1" x14ac:dyDescent="0.15">
      <c r="B74" s="993"/>
      <c r="C74" s="1080"/>
      <c r="D74" s="1081"/>
      <c r="E74" s="175"/>
      <c r="F74" s="176">
        <f>C73</f>
        <v>0</v>
      </c>
      <c r="G74" s="175"/>
      <c r="H74" s="176">
        <f>I73</f>
        <v>0</v>
      </c>
      <c r="I74" s="1082"/>
      <c r="J74" s="1083"/>
      <c r="K74" s="1084"/>
      <c r="L74" s="1085"/>
      <c r="M74" s="1085"/>
      <c r="N74" s="1081"/>
      <c r="O74" s="1022"/>
      <c r="P74" s="1023"/>
      <c r="Q74" s="1023"/>
      <c r="R74" s="1023"/>
      <c r="S74" s="1024"/>
      <c r="T74" s="170" t="s">
        <v>195</v>
      </c>
      <c r="U74" s="171"/>
      <c r="V74" s="172"/>
      <c r="W74" s="158" t="str">
        <f>IF(W73="","",VLOOKUP(W73,'シフト記号表（従来型・ユニット型共通）'!$C$6:$L$47,10,FALSE))</f>
        <v/>
      </c>
      <c r="X74" s="159" t="str">
        <f>IF(X73="","",VLOOKUP(X73,'シフト記号表（従来型・ユニット型共通）'!$C$6:$L$47,10,FALSE))</f>
        <v/>
      </c>
      <c r="Y74" s="159" t="str">
        <f>IF(Y73="","",VLOOKUP(Y73,'シフト記号表（従来型・ユニット型共通）'!$C$6:$L$47,10,FALSE))</f>
        <v/>
      </c>
      <c r="Z74" s="159" t="str">
        <f>IF(Z73="","",VLOOKUP(Z73,'シフト記号表（従来型・ユニット型共通）'!$C$6:$L$47,10,FALSE))</f>
        <v/>
      </c>
      <c r="AA74" s="159" t="str">
        <f>IF(AA73="","",VLOOKUP(AA73,'シフト記号表（従来型・ユニット型共通）'!$C$6:$L$47,10,FALSE))</f>
        <v/>
      </c>
      <c r="AB74" s="159" t="str">
        <f>IF(AB73="","",VLOOKUP(AB73,'シフト記号表（従来型・ユニット型共通）'!$C$6:$L$47,10,FALSE))</f>
        <v/>
      </c>
      <c r="AC74" s="160" t="str">
        <f>IF(AC73="","",VLOOKUP(AC73,'シフト記号表（従来型・ユニット型共通）'!$C$6:$L$47,10,FALSE))</f>
        <v/>
      </c>
      <c r="AD74" s="158" t="str">
        <f>IF(AD73="","",VLOOKUP(AD73,'シフト記号表（従来型・ユニット型共通）'!$C$6:$L$47,10,FALSE))</f>
        <v/>
      </c>
      <c r="AE74" s="159" t="str">
        <f>IF(AE73="","",VLOOKUP(AE73,'シフト記号表（従来型・ユニット型共通）'!$C$6:$L$47,10,FALSE))</f>
        <v/>
      </c>
      <c r="AF74" s="159" t="str">
        <f>IF(AF73="","",VLOOKUP(AF73,'シフト記号表（従来型・ユニット型共通）'!$C$6:$L$47,10,FALSE))</f>
        <v/>
      </c>
      <c r="AG74" s="159" t="str">
        <f>IF(AG73="","",VLOOKUP(AG73,'シフト記号表（従来型・ユニット型共通）'!$C$6:$L$47,10,FALSE))</f>
        <v/>
      </c>
      <c r="AH74" s="159" t="str">
        <f>IF(AH73="","",VLOOKUP(AH73,'シフト記号表（従来型・ユニット型共通）'!$C$6:$L$47,10,FALSE))</f>
        <v/>
      </c>
      <c r="AI74" s="159" t="str">
        <f>IF(AI73="","",VLOOKUP(AI73,'シフト記号表（従来型・ユニット型共通）'!$C$6:$L$47,10,FALSE))</f>
        <v/>
      </c>
      <c r="AJ74" s="160" t="str">
        <f>IF(AJ73="","",VLOOKUP(AJ73,'シフト記号表（従来型・ユニット型共通）'!$C$6:$L$47,10,FALSE))</f>
        <v/>
      </c>
      <c r="AK74" s="158" t="str">
        <f>IF(AK73="","",VLOOKUP(AK73,'シフト記号表（従来型・ユニット型共通）'!$C$6:$L$47,10,FALSE))</f>
        <v/>
      </c>
      <c r="AL74" s="159" t="str">
        <f>IF(AL73="","",VLOOKUP(AL73,'シフト記号表（従来型・ユニット型共通）'!$C$6:$L$47,10,FALSE))</f>
        <v/>
      </c>
      <c r="AM74" s="159" t="str">
        <f>IF(AM73="","",VLOOKUP(AM73,'シフト記号表（従来型・ユニット型共通）'!$C$6:$L$47,10,FALSE))</f>
        <v/>
      </c>
      <c r="AN74" s="159" t="str">
        <f>IF(AN73="","",VLOOKUP(AN73,'シフト記号表（従来型・ユニット型共通）'!$C$6:$L$47,10,FALSE))</f>
        <v/>
      </c>
      <c r="AO74" s="159" t="str">
        <f>IF(AO73="","",VLOOKUP(AO73,'シフト記号表（従来型・ユニット型共通）'!$C$6:$L$47,10,FALSE))</f>
        <v/>
      </c>
      <c r="AP74" s="159" t="str">
        <f>IF(AP73="","",VLOOKUP(AP73,'シフト記号表（従来型・ユニット型共通）'!$C$6:$L$47,10,FALSE))</f>
        <v/>
      </c>
      <c r="AQ74" s="160" t="str">
        <f>IF(AQ73="","",VLOOKUP(AQ73,'シフト記号表（従来型・ユニット型共通）'!$C$6:$L$47,10,FALSE))</f>
        <v/>
      </c>
      <c r="AR74" s="158" t="str">
        <f>IF(AR73="","",VLOOKUP(AR73,'シフト記号表（従来型・ユニット型共通）'!$C$6:$L$47,10,FALSE))</f>
        <v/>
      </c>
      <c r="AS74" s="159" t="str">
        <f>IF(AS73="","",VLOOKUP(AS73,'シフト記号表（従来型・ユニット型共通）'!$C$6:$L$47,10,FALSE))</f>
        <v/>
      </c>
      <c r="AT74" s="159" t="str">
        <f>IF(AT73="","",VLOOKUP(AT73,'シフト記号表（従来型・ユニット型共通）'!$C$6:$L$47,10,FALSE))</f>
        <v/>
      </c>
      <c r="AU74" s="159" t="str">
        <f>IF(AU73="","",VLOOKUP(AU73,'シフト記号表（従来型・ユニット型共通）'!$C$6:$L$47,10,FALSE))</f>
        <v/>
      </c>
      <c r="AV74" s="159" t="str">
        <f>IF(AV73="","",VLOOKUP(AV73,'シフト記号表（従来型・ユニット型共通）'!$C$6:$L$47,10,FALSE))</f>
        <v/>
      </c>
      <c r="AW74" s="159" t="str">
        <f>IF(AW73="","",VLOOKUP(AW73,'シフト記号表（従来型・ユニット型共通）'!$C$6:$L$47,10,FALSE))</f>
        <v/>
      </c>
      <c r="AX74" s="160" t="str">
        <f>IF(AX73="","",VLOOKUP(AX73,'シフト記号表（従来型・ユニット型共通）'!$C$6:$L$47,10,FALSE))</f>
        <v/>
      </c>
      <c r="AY74" s="158" t="str">
        <f>IF(AY73="","",VLOOKUP(AY73,'シフト記号表（従来型・ユニット型共通）'!$C$6:$L$47,10,FALSE))</f>
        <v/>
      </c>
      <c r="AZ74" s="159" t="str">
        <f>IF(AZ73="","",VLOOKUP(AZ73,'シフト記号表（従来型・ユニット型共通）'!$C$6:$L$47,10,FALSE))</f>
        <v/>
      </c>
      <c r="BA74" s="159" t="str">
        <f>IF(BA73="","",VLOOKUP(BA73,'シフト記号表（従来型・ユニット型共通）'!$C$6:$L$47,10,FALSE))</f>
        <v/>
      </c>
      <c r="BB74" s="1077">
        <f>IF($BE$3="４週",SUM(W74:AX74),IF($BE$3="暦月",SUM(W74:BA74),""))</f>
        <v>0</v>
      </c>
      <c r="BC74" s="1078"/>
      <c r="BD74" s="1079">
        <f>IF($BE$3="４週",BB74/4,IF($BE$3="暦月",(BB74/($BE$8/7)),""))</f>
        <v>0</v>
      </c>
      <c r="BE74" s="1078"/>
      <c r="BF74" s="1074"/>
      <c r="BG74" s="1075"/>
      <c r="BH74" s="1075"/>
      <c r="BI74" s="1075"/>
      <c r="BJ74" s="1076"/>
    </row>
    <row r="75" spans="2:62" ht="20.25" customHeight="1" x14ac:dyDescent="0.15">
      <c r="B75" s="992">
        <f>B73+1</f>
        <v>30</v>
      </c>
      <c r="C75" s="999"/>
      <c r="D75" s="1000"/>
      <c r="E75" s="153"/>
      <c r="F75" s="154"/>
      <c r="G75" s="153"/>
      <c r="H75" s="154"/>
      <c r="I75" s="1003"/>
      <c r="J75" s="1004"/>
      <c r="K75" s="1052"/>
      <c r="L75" s="1053"/>
      <c r="M75" s="1053"/>
      <c r="N75" s="1000"/>
      <c r="O75" s="1022"/>
      <c r="P75" s="1023"/>
      <c r="Q75" s="1023"/>
      <c r="R75" s="1023"/>
      <c r="S75" s="1024"/>
      <c r="T75" s="173" t="s">
        <v>192</v>
      </c>
      <c r="V75" s="174"/>
      <c r="W75" s="166"/>
      <c r="X75" s="167"/>
      <c r="Y75" s="167"/>
      <c r="Z75" s="167"/>
      <c r="AA75" s="167"/>
      <c r="AB75" s="167"/>
      <c r="AC75" s="168"/>
      <c r="AD75" s="166"/>
      <c r="AE75" s="167"/>
      <c r="AF75" s="167"/>
      <c r="AG75" s="167"/>
      <c r="AH75" s="167"/>
      <c r="AI75" s="167"/>
      <c r="AJ75" s="168"/>
      <c r="AK75" s="166"/>
      <c r="AL75" s="167"/>
      <c r="AM75" s="167"/>
      <c r="AN75" s="167"/>
      <c r="AO75" s="167"/>
      <c r="AP75" s="167"/>
      <c r="AQ75" s="168"/>
      <c r="AR75" s="166"/>
      <c r="AS75" s="167"/>
      <c r="AT75" s="167"/>
      <c r="AU75" s="167"/>
      <c r="AV75" s="167"/>
      <c r="AW75" s="167"/>
      <c r="AX75" s="168"/>
      <c r="AY75" s="166"/>
      <c r="AZ75" s="167"/>
      <c r="BA75" s="169"/>
      <c r="BB75" s="1054"/>
      <c r="BC75" s="1055"/>
      <c r="BD75" s="1056"/>
      <c r="BE75" s="1057"/>
      <c r="BF75" s="1058"/>
      <c r="BG75" s="1059"/>
      <c r="BH75" s="1059"/>
      <c r="BI75" s="1059"/>
      <c r="BJ75" s="1060"/>
    </row>
    <row r="76" spans="2:62" ht="20.25" customHeight="1" x14ac:dyDescent="0.15">
      <c r="B76" s="993"/>
      <c r="C76" s="1080"/>
      <c r="D76" s="1081"/>
      <c r="E76" s="175"/>
      <c r="F76" s="176">
        <f>C75</f>
        <v>0</v>
      </c>
      <c r="G76" s="175"/>
      <c r="H76" s="176">
        <f>I75</f>
        <v>0</v>
      </c>
      <c r="I76" s="1082"/>
      <c r="J76" s="1083"/>
      <c r="K76" s="1084"/>
      <c r="L76" s="1085"/>
      <c r="M76" s="1085"/>
      <c r="N76" s="1081"/>
      <c r="O76" s="1022"/>
      <c r="P76" s="1023"/>
      <c r="Q76" s="1023"/>
      <c r="R76" s="1023"/>
      <c r="S76" s="1024"/>
      <c r="T76" s="170" t="s">
        <v>195</v>
      </c>
      <c r="U76" s="171"/>
      <c r="V76" s="172"/>
      <c r="W76" s="158" t="str">
        <f>IF(W75="","",VLOOKUP(W75,'シフト記号表（従来型・ユニット型共通）'!$C$6:$L$47,10,FALSE))</f>
        <v/>
      </c>
      <c r="X76" s="159" t="str">
        <f>IF(X75="","",VLOOKUP(X75,'シフト記号表（従来型・ユニット型共通）'!$C$6:$L$47,10,FALSE))</f>
        <v/>
      </c>
      <c r="Y76" s="159" t="str">
        <f>IF(Y75="","",VLOOKUP(Y75,'シフト記号表（従来型・ユニット型共通）'!$C$6:$L$47,10,FALSE))</f>
        <v/>
      </c>
      <c r="Z76" s="159" t="str">
        <f>IF(Z75="","",VLOOKUP(Z75,'シフト記号表（従来型・ユニット型共通）'!$C$6:$L$47,10,FALSE))</f>
        <v/>
      </c>
      <c r="AA76" s="159" t="str">
        <f>IF(AA75="","",VLOOKUP(AA75,'シフト記号表（従来型・ユニット型共通）'!$C$6:$L$47,10,FALSE))</f>
        <v/>
      </c>
      <c r="AB76" s="159" t="str">
        <f>IF(AB75="","",VLOOKUP(AB75,'シフト記号表（従来型・ユニット型共通）'!$C$6:$L$47,10,FALSE))</f>
        <v/>
      </c>
      <c r="AC76" s="160" t="str">
        <f>IF(AC75="","",VLOOKUP(AC75,'シフト記号表（従来型・ユニット型共通）'!$C$6:$L$47,10,FALSE))</f>
        <v/>
      </c>
      <c r="AD76" s="158" t="str">
        <f>IF(AD75="","",VLOOKUP(AD75,'シフト記号表（従来型・ユニット型共通）'!$C$6:$L$47,10,FALSE))</f>
        <v/>
      </c>
      <c r="AE76" s="159" t="str">
        <f>IF(AE75="","",VLOOKUP(AE75,'シフト記号表（従来型・ユニット型共通）'!$C$6:$L$47,10,FALSE))</f>
        <v/>
      </c>
      <c r="AF76" s="159" t="str">
        <f>IF(AF75="","",VLOOKUP(AF75,'シフト記号表（従来型・ユニット型共通）'!$C$6:$L$47,10,FALSE))</f>
        <v/>
      </c>
      <c r="AG76" s="159" t="str">
        <f>IF(AG75="","",VLOOKUP(AG75,'シフト記号表（従来型・ユニット型共通）'!$C$6:$L$47,10,FALSE))</f>
        <v/>
      </c>
      <c r="AH76" s="159" t="str">
        <f>IF(AH75="","",VLOOKUP(AH75,'シフト記号表（従来型・ユニット型共通）'!$C$6:$L$47,10,FALSE))</f>
        <v/>
      </c>
      <c r="AI76" s="159" t="str">
        <f>IF(AI75="","",VLOOKUP(AI75,'シフト記号表（従来型・ユニット型共通）'!$C$6:$L$47,10,FALSE))</f>
        <v/>
      </c>
      <c r="AJ76" s="160" t="str">
        <f>IF(AJ75="","",VLOOKUP(AJ75,'シフト記号表（従来型・ユニット型共通）'!$C$6:$L$47,10,FALSE))</f>
        <v/>
      </c>
      <c r="AK76" s="158" t="str">
        <f>IF(AK75="","",VLOOKUP(AK75,'シフト記号表（従来型・ユニット型共通）'!$C$6:$L$47,10,FALSE))</f>
        <v/>
      </c>
      <c r="AL76" s="159" t="str">
        <f>IF(AL75="","",VLOOKUP(AL75,'シフト記号表（従来型・ユニット型共通）'!$C$6:$L$47,10,FALSE))</f>
        <v/>
      </c>
      <c r="AM76" s="159" t="str">
        <f>IF(AM75="","",VLOOKUP(AM75,'シフト記号表（従来型・ユニット型共通）'!$C$6:$L$47,10,FALSE))</f>
        <v/>
      </c>
      <c r="AN76" s="159" t="str">
        <f>IF(AN75="","",VLOOKUP(AN75,'シフト記号表（従来型・ユニット型共通）'!$C$6:$L$47,10,FALSE))</f>
        <v/>
      </c>
      <c r="AO76" s="159" t="str">
        <f>IF(AO75="","",VLOOKUP(AO75,'シフト記号表（従来型・ユニット型共通）'!$C$6:$L$47,10,FALSE))</f>
        <v/>
      </c>
      <c r="AP76" s="159" t="str">
        <f>IF(AP75="","",VLOOKUP(AP75,'シフト記号表（従来型・ユニット型共通）'!$C$6:$L$47,10,FALSE))</f>
        <v/>
      </c>
      <c r="AQ76" s="160" t="str">
        <f>IF(AQ75="","",VLOOKUP(AQ75,'シフト記号表（従来型・ユニット型共通）'!$C$6:$L$47,10,FALSE))</f>
        <v/>
      </c>
      <c r="AR76" s="158" t="str">
        <f>IF(AR75="","",VLOOKUP(AR75,'シフト記号表（従来型・ユニット型共通）'!$C$6:$L$47,10,FALSE))</f>
        <v/>
      </c>
      <c r="AS76" s="159" t="str">
        <f>IF(AS75="","",VLOOKUP(AS75,'シフト記号表（従来型・ユニット型共通）'!$C$6:$L$47,10,FALSE))</f>
        <v/>
      </c>
      <c r="AT76" s="159" t="str">
        <f>IF(AT75="","",VLOOKUP(AT75,'シフト記号表（従来型・ユニット型共通）'!$C$6:$L$47,10,FALSE))</f>
        <v/>
      </c>
      <c r="AU76" s="159" t="str">
        <f>IF(AU75="","",VLOOKUP(AU75,'シフト記号表（従来型・ユニット型共通）'!$C$6:$L$47,10,FALSE))</f>
        <v/>
      </c>
      <c r="AV76" s="159" t="str">
        <f>IF(AV75="","",VLOOKUP(AV75,'シフト記号表（従来型・ユニット型共通）'!$C$6:$L$47,10,FALSE))</f>
        <v/>
      </c>
      <c r="AW76" s="159" t="str">
        <f>IF(AW75="","",VLOOKUP(AW75,'シフト記号表（従来型・ユニット型共通）'!$C$6:$L$47,10,FALSE))</f>
        <v/>
      </c>
      <c r="AX76" s="160" t="str">
        <f>IF(AX75="","",VLOOKUP(AX75,'シフト記号表（従来型・ユニット型共通）'!$C$6:$L$47,10,FALSE))</f>
        <v/>
      </c>
      <c r="AY76" s="158" t="str">
        <f>IF(AY75="","",VLOOKUP(AY75,'シフト記号表（従来型・ユニット型共通）'!$C$6:$L$47,10,FALSE))</f>
        <v/>
      </c>
      <c r="AZ76" s="159" t="str">
        <f>IF(AZ75="","",VLOOKUP(AZ75,'シフト記号表（従来型・ユニット型共通）'!$C$6:$L$47,10,FALSE))</f>
        <v/>
      </c>
      <c r="BA76" s="159" t="str">
        <f>IF(BA75="","",VLOOKUP(BA75,'シフト記号表（従来型・ユニット型共通）'!$C$6:$L$47,10,FALSE))</f>
        <v/>
      </c>
      <c r="BB76" s="1077">
        <f>IF($BE$3="４週",SUM(W76:AX76),IF($BE$3="暦月",SUM(W76:BA76),""))</f>
        <v>0</v>
      </c>
      <c r="BC76" s="1078"/>
      <c r="BD76" s="1079">
        <f>IF($BE$3="４週",BB76/4,IF($BE$3="暦月",(BB76/($BE$8/7)),""))</f>
        <v>0</v>
      </c>
      <c r="BE76" s="1078"/>
      <c r="BF76" s="1074"/>
      <c r="BG76" s="1075"/>
      <c r="BH76" s="1075"/>
      <c r="BI76" s="1075"/>
      <c r="BJ76" s="1076"/>
    </row>
    <row r="77" spans="2:62" ht="20.25" customHeight="1" x14ac:dyDescent="0.15">
      <c r="B77" s="992">
        <f>B75+1</f>
        <v>31</v>
      </c>
      <c r="C77" s="999"/>
      <c r="D77" s="1000"/>
      <c r="E77" s="153"/>
      <c r="F77" s="154"/>
      <c r="G77" s="153"/>
      <c r="H77" s="154"/>
      <c r="I77" s="1003"/>
      <c r="J77" s="1004"/>
      <c r="K77" s="1052"/>
      <c r="L77" s="1053"/>
      <c r="M77" s="1053"/>
      <c r="N77" s="1000"/>
      <c r="O77" s="1022"/>
      <c r="P77" s="1023"/>
      <c r="Q77" s="1023"/>
      <c r="R77" s="1023"/>
      <c r="S77" s="1024"/>
      <c r="T77" s="173" t="s">
        <v>192</v>
      </c>
      <c r="V77" s="174"/>
      <c r="W77" s="166"/>
      <c r="X77" s="167"/>
      <c r="Y77" s="167"/>
      <c r="Z77" s="167"/>
      <c r="AA77" s="167"/>
      <c r="AB77" s="167"/>
      <c r="AC77" s="168"/>
      <c r="AD77" s="166"/>
      <c r="AE77" s="167"/>
      <c r="AF77" s="167"/>
      <c r="AG77" s="167"/>
      <c r="AH77" s="167"/>
      <c r="AI77" s="167"/>
      <c r="AJ77" s="168"/>
      <c r="AK77" s="166"/>
      <c r="AL77" s="167"/>
      <c r="AM77" s="167"/>
      <c r="AN77" s="167"/>
      <c r="AO77" s="167"/>
      <c r="AP77" s="167"/>
      <c r="AQ77" s="168"/>
      <c r="AR77" s="166"/>
      <c r="AS77" s="167"/>
      <c r="AT77" s="167"/>
      <c r="AU77" s="167"/>
      <c r="AV77" s="167"/>
      <c r="AW77" s="167"/>
      <c r="AX77" s="168"/>
      <c r="AY77" s="166"/>
      <c r="AZ77" s="167"/>
      <c r="BA77" s="169"/>
      <c r="BB77" s="1054"/>
      <c r="BC77" s="1055"/>
      <c r="BD77" s="1056"/>
      <c r="BE77" s="1057"/>
      <c r="BF77" s="1058"/>
      <c r="BG77" s="1059"/>
      <c r="BH77" s="1059"/>
      <c r="BI77" s="1059"/>
      <c r="BJ77" s="1060"/>
    </row>
    <row r="78" spans="2:62" ht="20.25" customHeight="1" x14ac:dyDescent="0.15">
      <c r="B78" s="993"/>
      <c r="C78" s="1080"/>
      <c r="D78" s="1081"/>
      <c r="E78" s="175"/>
      <c r="F78" s="176">
        <f>C77</f>
        <v>0</v>
      </c>
      <c r="G78" s="175"/>
      <c r="H78" s="176">
        <f>I77</f>
        <v>0</v>
      </c>
      <c r="I78" s="1082"/>
      <c r="J78" s="1083"/>
      <c r="K78" s="1084"/>
      <c r="L78" s="1085"/>
      <c r="M78" s="1085"/>
      <c r="N78" s="1081"/>
      <c r="O78" s="1022"/>
      <c r="P78" s="1023"/>
      <c r="Q78" s="1023"/>
      <c r="R78" s="1023"/>
      <c r="S78" s="1024"/>
      <c r="T78" s="170" t="s">
        <v>195</v>
      </c>
      <c r="U78" s="171"/>
      <c r="V78" s="172"/>
      <c r="W78" s="158" t="str">
        <f>IF(W77="","",VLOOKUP(W77,'シフト記号表（従来型・ユニット型共通）'!$C$6:$L$47,10,FALSE))</f>
        <v/>
      </c>
      <c r="X78" s="159" t="str">
        <f>IF(X77="","",VLOOKUP(X77,'シフト記号表（従来型・ユニット型共通）'!$C$6:$L$47,10,FALSE))</f>
        <v/>
      </c>
      <c r="Y78" s="159" t="str">
        <f>IF(Y77="","",VLOOKUP(Y77,'シフト記号表（従来型・ユニット型共通）'!$C$6:$L$47,10,FALSE))</f>
        <v/>
      </c>
      <c r="Z78" s="159" t="str">
        <f>IF(Z77="","",VLOOKUP(Z77,'シフト記号表（従来型・ユニット型共通）'!$C$6:$L$47,10,FALSE))</f>
        <v/>
      </c>
      <c r="AA78" s="159" t="str">
        <f>IF(AA77="","",VLOOKUP(AA77,'シフト記号表（従来型・ユニット型共通）'!$C$6:$L$47,10,FALSE))</f>
        <v/>
      </c>
      <c r="AB78" s="159" t="str">
        <f>IF(AB77="","",VLOOKUP(AB77,'シフト記号表（従来型・ユニット型共通）'!$C$6:$L$47,10,FALSE))</f>
        <v/>
      </c>
      <c r="AC78" s="160" t="str">
        <f>IF(AC77="","",VLOOKUP(AC77,'シフト記号表（従来型・ユニット型共通）'!$C$6:$L$47,10,FALSE))</f>
        <v/>
      </c>
      <c r="AD78" s="158" t="str">
        <f>IF(AD77="","",VLOOKUP(AD77,'シフト記号表（従来型・ユニット型共通）'!$C$6:$L$47,10,FALSE))</f>
        <v/>
      </c>
      <c r="AE78" s="159" t="str">
        <f>IF(AE77="","",VLOOKUP(AE77,'シフト記号表（従来型・ユニット型共通）'!$C$6:$L$47,10,FALSE))</f>
        <v/>
      </c>
      <c r="AF78" s="159" t="str">
        <f>IF(AF77="","",VLOOKUP(AF77,'シフト記号表（従来型・ユニット型共通）'!$C$6:$L$47,10,FALSE))</f>
        <v/>
      </c>
      <c r="AG78" s="159" t="str">
        <f>IF(AG77="","",VLOOKUP(AG77,'シフト記号表（従来型・ユニット型共通）'!$C$6:$L$47,10,FALSE))</f>
        <v/>
      </c>
      <c r="AH78" s="159" t="str">
        <f>IF(AH77="","",VLOOKUP(AH77,'シフト記号表（従来型・ユニット型共通）'!$C$6:$L$47,10,FALSE))</f>
        <v/>
      </c>
      <c r="AI78" s="159" t="str">
        <f>IF(AI77="","",VLOOKUP(AI77,'シフト記号表（従来型・ユニット型共通）'!$C$6:$L$47,10,FALSE))</f>
        <v/>
      </c>
      <c r="AJ78" s="160" t="str">
        <f>IF(AJ77="","",VLOOKUP(AJ77,'シフト記号表（従来型・ユニット型共通）'!$C$6:$L$47,10,FALSE))</f>
        <v/>
      </c>
      <c r="AK78" s="158" t="str">
        <f>IF(AK77="","",VLOOKUP(AK77,'シフト記号表（従来型・ユニット型共通）'!$C$6:$L$47,10,FALSE))</f>
        <v/>
      </c>
      <c r="AL78" s="159" t="str">
        <f>IF(AL77="","",VLOOKUP(AL77,'シフト記号表（従来型・ユニット型共通）'!$C$6:$L$47,10,FALSE))</f>
        <v/>
      </c>
      <c r="AM78" s="159" t="str">
        <f>IF(AM77="","",VLOOKUP(AM77,'シフト記号表（従来型・ユニット型共通）'!$C$6:$L$47,10,FALSE))</f>
        <v/>
      </c>
      <c r="AN78" s="159" t="str">
        <f>IF(AN77="","",VLOOKUP(AN77,'シフト記号表（従来型・ユニット型共通）'!$C$6:$L$47,10,FALSE))</f>
        <v/>
      </c>
      <c r="AO78" s="159" t="str">
        <f>IF(AO77="","",VLOOKUP(AO77,'シフト記号表（従来型・ユニット型共通）'!$C$6:$L$47,10,FALSE))</f>
        <v/>
      </c>
      <c r="AP78" s="159" t="str">
        <f>IF(AP77="","",VLOOKUP(AP77,'シフト記号表（従来型・ユニット型共通）'!$C$6:$L$47,10,FALSE))</f>
        <v/>
      </c>
      <c r="AQ78" s="160" t="str">
        <f>IF(AQ77="","",VLOOKUP(AQ77,'シフト記号表（従来型・ユニット型共通）'!$C$6:$L$47,10,FALSE))</f>
        <v/>
      </c>
      <c r="AR78" s="158" t="str">
        <f>IF(AR77="","",VLOOKUP(AR77,'シフト記号表（従来型・ユニット型共通）'!$C$6:$L$47,10,FALSE))</f>
        <v/>
      </c>
      <c r="AS78" s="159" t="str">
        <f>IF(AS77="","",VLOOKUP(AS77,'シフト記号表（従来型・ユニット型共通）'!$C$6:$L$47,10,FALSE))</f>
        <v/>
      </c>
      <c r="AT78" s="159" t="str">
        <f>IF(AT77="","",VLOOKUP(AT77,'シフト記号表（従来型・ユニット型共通）'!$C$6:$L$47,10,FALSE))</f>
        <v/>
      </c>
      <c r="AU78" s="159" t="str">
        <f>IF(AU77="","",VLOOKUP(AU77,'シフト記号表（従来型・ユニット型共通）'!$C$6:$L$47,10,FALSE))</f>
        <v/>
      </c>
      <c r="AV78" s="159" t="str">
        <f>IF(AV77="","",VLOOKUP(AV77,'シフト記号表（従来型・ユニット型共通）'!$C$6:$L$47,10,FALSE))</f>
        <v/>
      </c>
      <c r="AW78" s="159" t="str">
        <f>IF(AW77="","",VLOOKUP(AW77,'シフト記号表（従来型・ユニット型共通）'!$C$6:$L$47,10,FALSE))</f>
        <v/>
      </c>
      <c r="AX78" s="160" t="str">
        <f>IF(AX77="","",VLOOKUP(AX77,'シフト記号表（従来型・ユニット型共通）'!$C$6:$L$47,10,FALSE))</f>
        <v/>
      </c>
      <c r="AY78" s="158" t="str">
        <f>IF(AY77="","",VLOOKUP(AY77,'シフト記号表（従来型・ユニット型共通）'!$C$6:$L$47,10,FALSE))</f>
        <v/>
      </c>
      <c r="AZ78" s="159" t="str">
        <f>IF(AZ77="","",VLOOKUP(AZ77,'シフト記号表（従来型・ユニット型共通）'!$C$6:$L$47,10,FALSE))</f>
        <v/>
      </c>
      <c r="BA78" s="159" t="str">
        <f>IF(BA77="","",VLOOKUP(BA77,'シフト記号表（従来型・ユニット型共通）'!$C$6:$L$47,10,FALSE))</f>
        <v/>
      </c>
      <c r="BB78" s="1077">
        <f>IF($BE$3="４週",SUM(W78:AX78),IF($BE$3="暦月",SUM(W78:BA78),""))</f>
        <v>0</v>
      </c>
      <c r="BC78" s="1078"/>
      <c r="BD78" s="1079">
        <f>IF($BE$3="４週",BB78/4,IF($BE$3="暦月",(BB78/($BE$8/7)),""))</f>
        <v>0</v>
      </c>
      <c r="BE78" s="1078"/>
      <c r="BF78" s="1074"/>
      <c r="BG78" s="1075"/>
      <c r="BH78" s="1075"/>
      <c r="BI78" s="1075"/>
      <c r="BJ78" s="1076"/>
    </row>
    <row r="79" spans="2:62" ht="20.25" customHeight="1" x14ac:dyDescent="0.15">
      <c r="B79" s="992">
        <f>B77+1</f>
        <v>32</v>
      </c>
      <c r="C79" s="999"/>
      <c r="D79" s="1000"/>
      <c r="E79" s="153"/>
      <c r="F79" s="154"/>
      <c r="G79" s="153"/>
      <c r="H79" s="154"/>
      <c r="I79" s="1003"/>
      <c r="J79" s="1004"/>
      <c r="K79" s="1052"/>
      <c r="L79" s="1053"/>
      <c r="M79" s="1053"/>
      <c r="N79" s="1000"/>
      <c r="O79" s="1022"/>
      <c r="P79" s="1023"/>
      <c r="Q79" s="1023"/>
      <c r="R79" s="1023"/>
      <c r="S79" s="1024"/>
      <c r="T79" s="173" t="s">
        <v>192</v>
      </c>
      <c r="V79" s="174"/>
      <c r="W79" s="166"/>
      <c r="X79" s="167"/>
      <c r="Y79" s="167"/>
      <c r="Z79" s="167"/>
      <c r="AA79" s="167"/>
      <c r="AB79" s="167"/>
      <c r="AC79" s="168"/>
      <c r="AD79" s="166"/>
      <c r="AE79" s="167"/>
      <c r="AF79" s="167"/>
      <c r="AG79" s="167"/>
      <c r="AH79" s="167"/>
      <c r="AI79" s="167"/>
      <c r="AJ79" s="168"/>
      <c r="AK79" s="166"/>
      <c r="AL79" s="167"/>
      <c r="AM79" s="167"/>
      <c r="AN79" s="167"/>
      <c r="AO79" s="167"/>
      <c r="AP79" s="167"/>
      <c r="AQ79" s="168"/>
      <c r="AR79" s="166"/>
      <c r="AS79" s="167"/>
      <c r="AT79" s="167"/>
      <c r="AU79" s="167"/>
      <c r="AV79" s="167"/>
      <c r="AW79" s="167"/>
      <c r="AX79" s="168"/>
      <c r="AY79" s="166"/>
      <c r="AZ79" s="167"/>
      <c r="BA79" s="169"/>
      <c r="BB79" s="1054"/>
      <c r="BC79" s="1055"/>
      <c r="BD79" s="1056"/>
      <c r="BE79" s="1057"/>
      <c r="BF79" s="1058"/>
      <c r="BG79" s="1059"/>
      <c r="BH79" s="1059"/>
      <c r="BI79" s="1059"/>
      <c r="BJ79" s="1060"/>
    </row>
    <row r="80" spans="2:62" ht="20.25" customHeight="1" x14ac:dyDescent="0.15">
      <c r="B80" s="993"/>
      <c r="C80" s="1080"/>
      <c r="D80" s="1081"/>
      <c r="E80" s="175"/>
      <c r="F80" s="176">
        <f>C79</f>
        <v>0</v>
      </c>
      <c r="G80" s="175"/>
      <c r="H80" s="176">
        <f>I79</f>
        <v>0</v>
      </c>
      <c r="I80" s="1082"/>
      <c r="J80" s="1083"/>
      <c r="K80" s="1084"/>
      <c r="L80" s="1085"/>
      <c r="M80" s="1085"/>
      <c r="N80" s="1081"/>
      <c r="O80" s="1022"/>
      <c r="P80" s="1023"/>
      <c r="Q80" s="1023"/>
      <c r="R80" s="1023"/>
      <c r="S80" s="1024"/>
      <c r="T80" s="170" t="s">
        <v>195</v>
      </c>
      <c r="U80" s="171"/>
      <c r="V80" s="172"/>
      <c r="W80" s="158" t="str">
        <f>IF(W79="","",VLOOKUP(W79,'シフト記号表（従来型・ユニット型共通）'!$C$6:$L$47,10,FALSE))</f>
        <v/>
      </c>
      <c r="X80" s="159" t="str">
        <f>IF(X79="","",VLOOKUP(X79,'シフト記号表（従来型・ユニット型共通）'!$C$6:$L$47,10,FALSE))</f>
        <v/>
      </c>
      <c r="Y80" s="159" t="str">
        <f>IF(Y79="","",VLOOKUP(Y79,'シフト記号表（従来型・ユニット型共通）'!$C$6:$L$47,10,FALSE))</f>
        <v/>
      </c>
      <c r="Z80" s="159" t="str">
        <f>IF(Z79="","",VLOOKUP(Z79,'シフト記号表（従来型・ユニット型共通）'!$C$6:$L$47,10,FALSE))</f>
        <v/>
      </c>
      <c r="AA80" s="159" t="str">
        <f>IF(AA79="","",VLOOKUP(AA79,'シフト記号表（従来型・ユニット型共通）'!$C$6:$L$47,10,FALSE))</f>
        <v/>
      </c>
      <c r="AB80" s="159" t="str">
        <f>IF(AB79="","",VLOOKUP(AB79,'シフト記号表（従来型・ユニット型共通）'!$C$6:$L$47,10,FALSE))</f>
        <v/>
      </c>
      <c r="AC80" s="160" t="str">
        <f>IF(AC79="","",VLOOKUP(AC79,'シフト記号表（従来型・ユニット型共通）'!$C$6:$L$47,10,FALSE))</f>
        <v/>
      </c>
      <c r="AD80" s="158" t="str">
        <f>IF(AD79="","",VLOOKUP(AD79,'シフト記号表（従来型・ユニット型共通）'!$C$6:$L$47,10,FALSE))</f>
        <v/>
      </c>
      <c r="AE80" s="159" t="str">
        <f>IF(AE79="","",VLOOKUP(AE79,'シフト記号表（従来型・ユニット型共通）'!$C$6:$L$47,10,FALSE))</f>
        <v/>
      </c>
      <c r="AF80" s="159" t="str">
        <f>IF(AF79="","",VLOOKUP(AF79,'シフト記号表（従来型・ユニット型共通）'!$C$6:$L$47,10,FALSE))</f>
        <v/>
      </c>
      <c r="AG80" s="159" t="str">
        <f>IF(AG79="","",VLOOKUP(AG79,'シフト記号表（従来型・ユニット型共通）'!$C$6:$L$47,10,FALSE))</f>
        <v/>
      </c>
      <c r="AH80" s="159" t="str">
        <f>IF(AH79="","",VLOOKUP(AH79,'シフト記号表（従来型・ユニット型共通）'!$C$6:$L$47,10,FALSE))</f>
        <v/>
      </c>
      <c r="AI80" s="159" t="str">
        <f>IF(AI79="","",VLOOKUP(AI79,'シフト記号表（従来型・ユニット型共通）'!$C$6:$L$47,10,FALSE))</f>
        <v/>
      </c>
      <c r="AJ80" s="160" t="str">
        <f>IF(AJ79="","",VLOOKUP(AJ79,'シフト記号表（従来型・ユニット型共通）'!$C$6:$L$47,10,FALSE))</f>
        <v/>
      </c>
      <c r="AK80" s="158" t="str">
        <f>IF(AK79="","",VLOOKUP(AK79,'シフト記号表（従来型・ユニット型共通）'!$C$6:$L$47,10,FALSE))</f>
        <v/>
      </c>
      <c r="AL80" s="159" t="str">
        <f>IF(AL79="","",VLOOKUP(AL79,'シフト記号表（従来型・ユニット型共通）'!$C$6:$L$47,10,FALSE))</f>
        <v/>
      </c>
      <c r="AM80" s="159" t="str">
        <f>IF(AM79="","",VLOOKUP(AM79,'シフト記号表（従来型・ユニット型共通）'!$C$6:$L$47,10,FALSE))</f>
        <v/>
      </c>
      <c r="AN80" s="159" t="str">
        <f>IF(AN79="","",VLOOKUP(AN79,'シフト記号表（従来型・ユニット型共通）'!$C$6:$L$47,10,FALSE))</f>
        <v/>
      </c>
      <c r="AO80" s="159" t="str">
        <f>IF(AO79="","",VLOOKUP(AO79,'シフト記号表（従来型・ユニット型共通）'!$C$6:$L$47,10,FALSE))</f>
        <v/>
      </c>
      <c r="AP80" s="159" t="str">
        <f>IF(AP79="","",VLOOKUP(AP79,'シフト記号表（従来型・ユニット型共通）'!$C$6:$L$47,10,FALSE))</f>
        <v/>
      </c>
      <c r="AQ80" s="160" t="str">
        <f>IF(AQ79="","",VLOOKUP(AQ79,'シフト記号表（従来型・ユニット型共通）'!$C$6:$L$47,10,FALSE))</f>
        <v/>
      </c>
      <c r="AR80" s="158" t="str">
        <f>IF(AR79="","",VLOOKUP(AR79,'シフト記号表（従来型・ユニット型共通）'!$C$6:$L$47,10,FALSE))</f>
        <v/>
      </c>
      <c r="AS80" s="159" t="str">
        <f>IF(AS79="","",VLOOKUP(AS79,'シフト記号表（従来型・ユニット型共通）'!$C$6:$L$47,10,FALSE))</f>
        <v/>
      </c>
      <c r="AT80" s="159" t="str">
        <f>IF(AT79="","",VLOOKUP(AT79,'シフト記号表（従来型・ユニット型共通）'!$C$6:$L$47,10,FALSE))</f>
        <v/>
      </c>
      <c r="AU80" s="159" t="str">
        <f>IF(AU79="","",VLOOKUP(AU79,'シフト記号表（従来型・ユニット型共通）'!$C$6:$L$47,10,FALSE))</f>
        <v/>
      </c>
      <c r="AV80" s="159" t="str">
        <f>IF(AV79="","",VLOOKUP(AV79,'シフト記号表（従来型・ユニット型共通）'!$C$6:$L$47,10,FALSE))</f>
        <v/>
      </c>
      <c r="AW80" s="159" t="str">
        <f>IF(AW79="","",VLOOKUP(AW79,'シフト記号表（従来型・ユニット型共通）'!$C$6:$L$47,10,FALSE))</f>
        <v/>
      </c>
      <c r="AX80" s="160" t="str">
        <f>IF(AX79="","",VLOOKUP(AX79,'シフト記号表（従来型・ユニット型共通）'!$C$6:$L$47,10,FALSE))</f>
        <v/>
      </c>
      <c r="AY80" s="158" t="str">
        <f>IF(AY79="","",VLOOKUP(AY79,'シフト記号表（従来型・ユニット型共通）'!$C$6:$L$47,10,FALSE))</f>
        <v/>
      </c>
      <c r="AZ80" s="159" t="str">
        <f>IF(AZ79="","",VLOOKUP(AZ79,'シフト記号表（従来型・ユニット型共通）'!$C$6:$L$47,10,FALSE))</f>
        <v/>
      </c>
      <c r="BA80" s="159" t="str">
        <f>IF(BA79="","",VLOOKUP(BA79,'シフト記号表（従来型・ユニット型共通）'!$C$6:$L$47,10,FALSE))</f>
        <v/>
      </c>
      <c r="BB80" s="1077">
        <f>IF($BE$3="４週",SUM(W80:AX80),IF($BE$3="暦月",SUM(W80:BA80),""))</f>
        <v>0</v>
      </c>
      <c r="BC80" s="1078"/>
      <c r="BD80" s="1079">
        <f>IF($BE$3="４週",BB80/4,IF($BE$3="暦月",(BB80/($BE$8/7)),""))</f>
        <v>0</v>
      </c>
      <c r="BE80" s="1078"/>
      <c r="BF80" s="1074"/>
      <c r="BG80" s="1075"/>
      <c r="BH80" s="1075"/>
      <c r="BI80" s="1075"/>
      <c r="BJ80" s="1076"/>
    </row>
    <row r="81" spans="2:62" ht="20.25" customHeight="1" x14ac:dyDescent="0.15">
      <c r="B81" s="992">
        <f>B79+1</f>
        <v>33</v>
      </c>
      <c r="C81" s="999"/>
      <c r="D81" s="1000"/>
      <c r="E81" s="153"/>
      <c r="F81" s="154"/>
      <c r="G81" s="153"/>
      <c r="H81" s="154"/>
      <c r="I81" s="1003"/>
      <c r="J81" s="1004"/>
      <c r="K81" s="1052"/>
      <c r="L81" s="1053"/>
      <c r="M81" s="1053"/>
      <c r="N81" s="1000"/>
      <c r="O81" s="1022"/>
      <c r="P81" s="1023"/>
      <c r="Q81" s="1023"/>
      <c r="R81" s="1023"/>
      <c r="S81" s="1024"/>
      <c r="T81" s="173" t="s">
        <v>192</v>
      </c>
      <c r="V81" s="174"/>
      <c r="W81" s="166"/>
      <c r="X81" s="167"/>
      <c r="Y81" s="167"/>
      <c r="Z81" s="167"/>
      <c r="AA81" s="167"/>
      <c r="AB81" s="167"/>
      <c r="AC81" s="168"/>
      <c r="AD81" s="166"/>
      <c r="AE81" s="167"/>
      <c r="AF81" s="167"/>
      <c r="AG81" s="167"/>
      <c r="AH81" s="167"/>
      <c r="AI81" s="167"/>
      <c r="AJ81" s="168"/>
      <c r="AK81" s="166"/>
      <c r="AL81" s="167"/>
      <c r="AM81" s="167"/>
      <c r="AN81" s="167"/>
      <c r="AO81" s="167"/>
      <c r="AP81" s="167"/>
      <c r="AQ81" s="168"/>
      <c r="AR81" s="166"/>
      <c r="AS81" s="167"/>
      <c r="AT81" s="167"/>
      <c r="AU81" s="167"/>
      <c r="AV81" s="167"/>
      <c r="AW81" s="167"/>
      <c r="AX81" s="168"/>
      <c r="AY81" s="166"/>
      <c r="AZ81" s="167"/>
      <c r="BA81" s="169"/>
      <c r="BB81" s="1054"/>
      <c r="BC81" s="1055"/>
      <c r="BD81" s="1056"/>
      <c r="BE81" s="1057"/>
      <c r="BF81" s="1058"/>
      <c r="BG81" s="1059"/>
      <c r="BH81" s="1059"/>
      <c r="BI81" s="1059"/>
      <c r="BJ81" s="1060"/>
    </row>
    <row r="82" spans="2:62" ht="20.25" customHeight="1" x14ac:dyDescent="0.15">
      <c r="B82" s="993"/>
      <c r="C82" s="1080"/>
      <c r="D82" s="1081"/>
      <c r="E82" s="175"/>
      <c r="F82" s="176">
        <f>C81</f>
        <v>0</v>
      </c>
      <c r="G82" s="175"/>
      <c r="H82" s="176">
        <f>I81</f>
        <v>0</v>
      </c>
      <c r="I82" s="1082"/>
      <c r="J82" s="1083"/>
      <c r="K82" s="1084"/>
      <c r="L82" s="1085"/>
      <c r="M82" s="1085"/>
      <c r="N82" s="1081"/>
      <c r="O82" s="1022"/>
      <c r="P82" s="1023"/>
      <c r="Q82" s="1023"/>
      <c r="R82" s="1023"/>
      <c r="S82" s="1024"/>
      <c r="T82" s="170" t="s">
        <v>195</v>
      </c>
      <c r="U82" s="171"/>
      <c r="V82" s="172"/>
      <c r="W82" s="158" t="str">
        <f>IF(W81="","",VLOOKUP(W81,'シフト記号表（従来型・ユニット型共通）'!$C$6:$L$47,10,FALSE))</f>
        <v/>
      </c>
      <c r="X82" s="159" t="str">
        <f>IF(X81="","",VLOOKUP(X81,'シフト記号表（従来型・ユニット型共通）'!$C$6:$L$47,10,FALSE))</f>
        <v/>
      </c>
      <c r="Y82" s="159" t="str">
        <f>IF(Y81="","",VLOOKUP(Y81,'シフト記号表（従来型・ユニット型共通）'!$C$6:$L$47,10,FALSE))</f>
        <v/>
      </c>
      <c r="Z82" s="159" t="str">
        <f>IF(Z81="","",VLOOKUP(Z81,'シフト記号表（従来型・ユニット型共通）'!$C$6:$L$47,10,FALSE))</f>
        <v/>
      </c>
      <c r="AA82" s="159" t="str">
        <f>IF(AA81="","",VLOOKUP(AA81,'シフト記号表（従来型・ユニット型共通）'!$C$6:$L$47,10,FALSE))</f>
        <v/>
      </c>
      <c r="AB82" s="159" t="str">
        <f>IF(AB81="","",VLOOKUP(AB81,'シフト記号表（従来型・ユニット型共通）'!$C$6:$L$47,10,FALSE))</f>
        <v/>
      </c>
      <c r="AC82" s="160" t="str">
        <f>IF(AC81="","",VLOOKUP(AC81,'シフト記号表（従来型・ユニット型共通）'!$C$6:$L$47,10,FALSE))</f>
        <v/>
      </c>
      <c r="AD82" s="158" t="str">
        <f>IF(AD81="","",VLOOKUP(AD81,'シフト記号表（従来型・ユニット型共通）'!$C$6:$L$47,10,FALSE))</f>
        <v/>
      </c>
      <c r="AE82" s="159" t="str">
        <f>IF(AE81="","",VLOOKUP(AE81,'シフト記号表（従来型・ユニット型共通）'!$C$6:$L$47,10,FALSE))</f>
        <v/>
      </c>
      <c r="AF82" s="159" t="str">
        <f>IF(AF81="","",VLOOKUP(AF81,'シフト記号表（従来型・ユニット型共通）'!$C$6:$L$47,10,FALSE))</f>
        <v/>
      </c>
      <c r="AG82" s="159" t="str">
        <f>IF(AG81="","",VLOOKUP(AG81,'シフト記号表（従来型・ユニット型共通）'!$C$6:$L$47,10,FALSE))</f>
        <v/>
      </c>
      <c r="AH82" s="159" t="str">
        <f>IF(AH81="","",VLOOKUP(AH81,'シフト記号表（従来型・ユニット型共通）'!$C$6:$L$47,10,FALSE))</f>
        <v/>
      </c>
      <c r="AI82" s="159" t="str">
        <f>IF(AI81="","",VLOOKUP(AI81,'シフト記号表（従来型・ユニット型共通）'!$C$6:$L$47,10,FALSE))</f>
        <v/>
      </c>
      <c r="AJ82" s="160" t="str">
        <f>IF(AJ81="","",VLOOKUP(AJ81,'シフト記号表（従来型・ユニット型共通）'!$C$6:$L$47,10,FALSE))</f>
        <v/>
      </c>
      <c r="AK82" s="158" t="str">
        <f>IF(AK81="","",VLOOKUP(AK81,'シフト記号表（従来型・ユニット型共通）'!$C$6:$L$47,10,FALSE))</f>
        <v/>
      </c>
      <c r="AL82" s="159" t="str">
        <f>IF(AL81="","",VLOOKUP(AL81,'シフト記号表（従来型・ユニット型共通）'!$C$6:$L$47,10,FALSE))</f>
        <v/>
      </c>
      <c r="AM82" s="159" t="str">
        <f>IF(AM81="","",VLOOKUP(AM81,'シフト記号表（従来型・ユニット型共通）'!$C$6:$L$47,10,FALSE))</f>
        <v/>
      </c>
      <c r="AN82" s="159" t="str">
        <f>IF(AN81="","",VLOOKUP(AN81,'シフト記号表（従来型・ユニット型共通）'!$C$6:$L$47,10,FALSE))</f>
        <v/>
      </c>
      <c r="AO82" s="159" t="str">
        <f>IF(AO81="","",VLOOKUP(AO81,'シフト記号表（従来型・ユニット型共通）'!$C$6:$L$47,10,FALSE))</f>
        <v/>
      </c>
      <c r="AP82" s="159" t="str">
        <f>IF(AP81="","",VLOOKUP(AP81,'シフト記号表（従来型・ユニット型共通）'!$C$6:$L$47,10,FALSE))</f>
        <v/>
      </c>
      <c r="AQ82" s="160" t="str">
        <f>IF(AQ81="","",VLOOKUP(AQ81,'シフト記号表（従来型・ユニット型共通）'!$C$6:$L$47,10,FALSE))</f>
        <v/>
      </c>
      <c r="AR82" s="158" t="str">
        <f>IF(AR81="","",VLOOKUP(AR81,'シフト記号表（従来型・ユニット型共通）'!$C$6:$L$47,10,FALSE))</f>
        <v/>
      </c>
      <c r="AS82" s="159" t="str">
        <f>IF(AS81="","",VLOOKUP(AS81,'シフト記号表（従来型・ユニット型共通）'!$C$6:$L$47,10,FALSE))</f>
        <v/>
      </c>
      <c r="AT82" s="159" t="str">
        <f>IF(AT81="","",VLOOKUP(AT81,'シフト記号表（従来型・ユニット型共通）'!$C$6:$L$47,10,FALSE))</f>
        <v/>
      </c>
      <c r="AU82" s="159" t="str">
        <f>IF(AU81="","",VLOOKUP(AU81,'シフト記号表（従来型・ユニット型共通）'!$C$6:$L$47,10,FALSE))</f>
        <v/>
      </c>
      <c r="AV82" s="159" t="str">
        <f>IF(AV81="","",VLOOKUP(AV81,'シフト記号表（従来型・ユニット型共通）'!$C$6:$L$47,10,FALSE))</f>
        <v/>
      </c>
      <c r="AW82" s="159" t="str">
        <f>IF(AW81="","",VLOOKUP(AW81,'シフト記号表（従来型・ユニット型共通）'!$C$6:$L$47,10,FALSE))</f>
        <v/>
      </c>
      <c r="AX82" s="160" t="str">
        <f>IF(AX81="","",VLOOKUP(AX81,'シフト記号表（従来型・ユニット型共通）'!$C$6:$L$47,10,FALSE))</f>
        <v/>
      </c>
      <c r="AY82" s="158" t="str">
        <f>IF(AY81="","",VLOOKUP(AY81,'シフト記号表（従来型・ユニット型共通）'!$C$6:$L$47,10,FALSE))</f>
        <v/>
      </c>
      <c r="AZ82" s="159" t="str">
        <f>IF(AZ81="","",VLOOKUP(AZ81,'シフト記号表（従来型・ユニット型共通）'!$C$6:$L$47,10,FALSE))</f>
        <v/>
      </c>
      <c r="BA82" s="159" t="str">
        <f>IF(BA81="","",VLOOKUP(BA81,'シフト記号表（従来型・ユニット型共通）'!$C$6:$L$47,10,FALSE))</f>
        <v/>
      </c>
      <c r="BB82" s="1077">
        <f>IF($BE$3="４週",SUM(W82:AX82),IF($BE$3="暦月",SUM(W82:BA82),""))</f>
        <v>0</v>
      </c>
      <c r="BC82" s="1078"/>
      <c r="BD82" s="1079">
        <f>IF($BE$3="４週",BB82/4,IF($BE$3="暦月",(BB82/($BE$8/7)),""))</f>
        <v>0</v>
      </c>
      <c r="BE82" s="1078"/>
      <c r="BF82" s="1074"/>
      <c r="BG82" s="1075"/>
      <c r="BH82" s="1075"/>
      <c r="BI82" s="1075"/>
      <c r="BJ82" s="1076"/>
    </row>
    <row r="83" spans="2:62" ht="20.25" customHeight="1" x14ac:dyDescent="0.15">
      <c r="B83" s="992">
        <f>B81+1</f>
        <v>34</v>
      </c>
      <c r="C83" s="999"/>
      <c r="D83" s="1000"/>
      <c r="E83" s="153"/>
      <c r="F83" s="154"/>
      <c r="G83" s="153"/>
      <c r="H83" s="154"/>
      <c r="I83" s="1003"/>
      <c r="J83" s="1004"/>
      <c r="K83" s="1052"/>
      <c r="L83" s="1053"/>
      <c r="M83" s="1053"/>
      <c r="N83" s="1000"/>
      <c r="O83" s="1022"/>
      <c r="P83" s="1023"/>
      <c r="Q83" s="1023"/>
      <c r="R83" s="1023"/>
      <c r="S83" s="1024"/>
      <c r="T83" s="173" t="s">
        <v>192</v>
      </c>
      <c r="V83" s="174"/>
      <c r="W83" s="166"/>
      <c r="X83" s="167"/>
      <c r="Y83" s="167"/>
      <c r="Z83" s="167"/>
      <c r="AA83" s="167"/>
      <c r="AB83" s="167"/>
      <c r="AC83" s="168"/>
      <c r="AD83" s="166"/>
      <c r="AE83" s="167"/>
      <c r="AF83" s="167"/>
      <c r="AG83" s="167"/>
      <c r="AH83" s="167"/>
      <c r="AI83" s="167"/>
      <c r="AJ83" s="168"/>
      <c r="AK83" s="166"/>
      <c r="AL83" s="167"/>
      <c r="AM83" s="167"/>
      <c r="AN83" s="167"/>
      <c r="AO83" s="167"/>
      <c r="AP83" s="167"/>
      <c r="AQ83" s="168"/>
      <c r="AR83" s="166"/>
      <c r="AS83" s="167"/>
      <c r="AT83" s="167"/>
      <c r="AU83" s="167"/>
      <c r="AV83" s="167"/>
      <c r="AW83" s="167"/>
      <c r="AX83" s="168"/>
      <c r="AY83" s="166"/>
      <c r="AZ83" s="167"/>
      <c r="BA83" s="169"/>
      <c r="BB83" s="1054"/>
      <c r="BC83" s="1055"/>
      <c r="BD83" s="1056"/>
      <c r="BE83" s="1057"/>
      <c r="BF83" s="1058"/>
      <c r="BG83" s="1059"/>
      <c r="BH83" s="1059"/>
      <c r="BI83" s="1059"/>
      <c r="BJ83" s="1060"/>
    </row>
    <row r="84" spans="2:62" ht="20.25" customHeight="1" x14ac:dyDescent="0.15">
      <c r="B84" s="993"/>
      <c r="C84" s="1080"/>
      <c r="D84" s="1081"/>
      <c r="E84" s="175"/>
      <c r="F84" s="176">
        <f>C83</f>
        <v>0</v>
      </c>
      <c r="G84" s="175"/>
      <c r="H84" s="176">
        <f>I83</f>
        <v>0</v>
      </c>
      <c r="I84" s="1082"/>
      <c r="J84" s="1083"/>
      <c r="K84" s="1084"/>
      <c r="L84" s="1085"/>
      <c r="M84" s="1085"/>
      <c r="N84" s="1081"/>
      <c r="O84" s="1022"/>
      <c r="P84" s="1023"/>
      <c r="Q84" s="1023"/>
      <c r="R84" s="1023"/>
      <c r="S84" s="1024"/>
      <c r="T84" s="170" t="s">
        <v>195</v>
      </c>
      <c r="U84" s="171"/>
      <c r="V84" s="172"/>
      <c r="W84" s="158" t="str">
        <f>IF(W83="","",VLOOKUP(W83,'シフト記号表（従来型・ユニット型共通）'!$C$6:$L$47,10,FALSE))</f>
        <v/>
      </c>
      <c r="X84" s="159" t="str">
        <f>IF(X83="","",VLOOKUP(X83,'シフト記号表（従来型・ユニット型共通）'!$C$6:$L$47,10,FALSE))</f>
        <v/>
      </c>
      <c r="Y84" s="159" t="str">
        <f>IF(Y83="","",VLOOKUP(Y83,'シフト記号表（従来型・ユニット型共通）'!$C$6:$L$47,10,FALSE))</f>
        <v/>
      </c>
      <c r="Z84" s="159" t="str">
        <f>IF(Z83="","",VLOOKUP(Z83,'シフト記号表（従来型・ユニット型共通）'!$C$6:$L$47,10,FALSE))</f>
        <v/>
      </c>
      <c r="AA84" s="159" t="str">
        <f>IF(AA83="","",VLOOKUP(AA83,'シフト記号表（従来型・ユニット型共通）'!$C$6:$L$47,10,FALSE))</f>
        <v/>
      </c>
      <c r="AB84" s="159" t="str">
        <f>IF(AB83="","",VLOOKUP(AB83,'シフト記号表（従来型・ユニット型共通）'!$C$6:$L$47,10,FALSE))</f>
        <v/>
      </c>
      <c r="AC84" s="160" t="str">
        <f>IF(AC83="","",VLOOKUP(AC83,'シフト記号表（従来型・ユニット型共通）'!$C$6:$L$47,10,FALSE))</f>
        <v/>
      </c>
      <c r="AD84" s="158" t="str">
        <f>IF(AD83="","",VLOOKUP(AD83,'シフト記号表（従来型・ユニット型共通）'!$C$6:$L$47,10,FALSE))</f>
        <v/>
      </c>
      <c r="AE84" s="159" t="str">
        <f>IF(AE83="","",VLOOKUP(AE83,'シフト記号表（従来型・ユニット型共通）'!$C$6:$L$47,10,FALSE))</f>
        <v/>
      </c>
      <c r="AF84" s="159" t="str">
        <f>IF(AF83="","",VLOOKUP(AF83,'シフト記号表（従来型・ユニット型共通）'!$C$6:$L$47,10,FALSE))</f>
        <v/>
      </c>
      <c r="AG84" s="159" t="str">
        <f>IF(AG83="","",VLOOKUP(AG83,'シフト記号表（従来型・ユニット型共通）'!$C$6:$L$47,10,FALSE))</f>
        <v/>
      </c>
      <c r="AH84" s="159" t="str">
        <f>IF(AH83="","",VLOOKUP(AH83,'シフト記号表（従来型・ユニット型共通）'!$C$6:$L$47,10,FALSE))</f>
        <v/>
      </c>
      <c r="AI84" s="159" t="str">
        <f>IF(AI83="","",VLOOKUP(AI83,'シフト記号表（従来型・ユニット型共通）'!$C$6:$L$47,10,FALSE))</f>
        <v/>
      </c>
      <c r="AJ84" s="160" t="str">
        <f>IF(AJ83="","",VLOOKUP(AJ83,'シフト記号表（従来型・ユニット型共通）'!$C$6:$L$47,10,FALSE))</f>
        <v/>
      </c>
      <c r="AK84" s="158" t="str">
        <f>IF(AK83="","",VLOOKUP(AK83,'シフト記号表（従来型・ユニット型共通）'!$C$6:$L$47,10,FALSE))</f>
        <v/>
      </c>
      <c r="AL84" s="159" t="str">
        <f>IF(AL83="","",VLOOKUP(AL83,'シフト記号表（従来型・ユニット型共通）'!$C$6:$L$47,10,FALSE))</f>
        <v/>
      </c>
      <c r="AM84" s="159" t="str">
        <f>IF(AM83="","",VLOOKUP(AM83,'シフト記号表（従来型・ユニット型共通）'!$C$6:$L$47,10,FALSE))</f>
        <v/>
      </c>
      <c r="AN84" s="159" t="str">
        <f>IF(AN83="","",VLOOKUP(AN83,'シフト記号表（従来型・ユニット型共通）'!$C$6:$L$47,10,FALSE))</f>
        <v/>
      </c>
      <c r="AO84" s="159" t="str">
        <f>IF(AO83="","",VLOOKUP(AO83,'シフト記号表（従来型・ユニット型共通）'!$C$6:$L$47,10,FALSE))</f>
        <v/>
      </c>
      <c r="AP84" s="159" t="str">
        <f>IF(AP83="","",VLOOKUP(AP83,'シフト記号表（従来型・ユニット型共通）'!$C$6:$L$47,10,FALSE))</f>
        <v/>
      </c>
      <c r="AQ84" s="160" t="str">
        <f>IF(AQ83="","",VLOOKUP(AQ83,'シフト記号表（従来型・ユニット型共通）'!$C$6:$L$47,10,FALSE))</f>
        <v/>
      </c>
      <c r="AR84" s="158" t="str">
        <f>IF(AR83="","",VLOOKUP(AR83,'シフト記号表（従来型・ユニット型共通）'!$C$6:$L$47,10,FALSE))</f>
        <v/>
      </c>
      <c r="AS84" s="159" t="str">
        <f>IF(AS83="","",VLOOKUP(AS83,'シフト記号表（従来型・ユニット型共通）'!$C$6:$L$47,10,FALSE))</f>
        <v/>
      </c>
      <c r="AT84" s="159" t="str">
        <f>IF(AT83="","",VLOOKUP(AT83,'シフト記号表（従来型・ユニット型共通）'!$C$6:$L$47,10,FALSE))</f>
        <v/>
      </c>
      <c r="AU84" s="159" t="str">
        <f>IF(AU83="","",VLOOKUP(AU83,'シフト記号表（従来型・ユニット型共通）'!$C$6:$L$47,10,FALSE))</f>
        <v/>
      </c>
      <c r="AV84" s="159" t="str">
        <f>IF(AV83="","",VLOOKUP(AV83,'シフト記号表（従来型・ユニット型共通）'!$C$6:$L$47,10,FALSE))</f>
        <v/>
      </c>
      <c r="AW84" s="159" t="str">
        <f>IF(AW83="","",VLOOKUP(AW83,'シフト記号表（従来型・ユニット型共通）'!$C$6:$L$47,10,FALSE))</f>
        <v/>
      </c>
      <c r="AX84" s="160" t="str">
        <f>IF(AX83="","",VLOOKUP(AX83,'シフト記号表（従来型・ユニット型共通）'!$C$6:$L$47,10,FALSE))</f>
        <v/>
      </c>
      <c r="AY84" s="158" t="str">
        <f>IF(AY83="","",VLOOKUP(AY83,'シフト記号表（従来型・ユニット型共通）'!$C$6:$L$47,10,FALSE))</f>
        <v/>
      </c>
      <c r="AZ84" s="159" t="str">
        <f>IF(AZ83="","",VLOOKUP(AZ83,'シフト記号表（従来型・ユニット型共通）'!$C$6:$L$47,10,FALSE))</f>
        <v/>
      </c>
      <c r="BA84" s="159" t="str">
        <f>IF(BA83="","",VLOOKUP(BA83,'シフト記号表（従来型・ユニット型共通）'!$C$6:$L$47,10,FALSE))</f>
        <v/>
      </c>
      <c r="BB84" s="1077">
        <f>IF($BE$3="４週",SUM(W84:AX84),IF($BE$3="暦月",SUM(W84:BA84),""))</f>
        <v>0</v>
      </c>
      <c r="BC84" s="1078"/>
      <c r="BD84" s="1079">
        <f>IF($BE$3="４週",BB84/4,IF($BE$3="暦月",(BB84/($BE$8/7)),""))</f>
        <v>0</v>
      </c>
      <c r="BE84" s="1078"/>
      <c r="BF84" s="1074"/>
      <c r="BG84" s="1075"/>
      <c r="BH84" s="1075"/>
      <c r="BI84" s="1075"/>
      <c r="BJ84" s="1076"/>
    </row>
    <row r="85" spans="2:62" ht="20.25" customHeight="1" x14ac:dyDescent="0.15">
      <c r="B85" s="992">
        <f>B83+1</f>
        <v>35</v>
      </c>
      <c r="C85" s="999"/>
      <c r="D85" s="1000"/>
      <c r="E85" s="153"/>
      <c r="F85" s="154"/>
      <c r="G85" s="153"/>
      <c r="H85" s="154"/>
      <c r="I85" s="1003"/>
      <c r="J85" s="1004"/>
      <c r="K85" s="1052"/>
      <c r="L85" s="1053"/>
      <c r="M85" s="1053"/>
      <c r="N85" s="1000"/>
      <c r="O85" s="1022"/>
      <c r="P85" s="1023"/>
      <c r="Q85" s="1023"/>
      <c r="R85" s="1023"/>
      <c r="S85" s="1024"/>
      <c r="T85" s="173" t="s">
        <v>192</v>
      </c>
      <c r="V85" s="174"/>
      <c r="W85" s="166"/>
      <c r="X85" s="167"/>
      <c r="Y85" s="167"/>
      <c r="Z85" s="167"/>
      <c r="AA85" s="167"/>
      <c r="AB85" s="167"/>
      <c r="AC85" s="168"/>
      <c r="AD85" s="166"/>
      <c r="AE85" s="167"/>
      <c r="AF85" s="167"/>
      <c r="AG85" s="167"/>
      <c r="AH85" s="167"/>
      <c r="AI85" s="167"/>
      <c r="AJ85" s="168"/>
      <c r="AK85" s="166"/>
      <c r="AL85" s="167"/>
      <c r="AM85" s="167"/>
      <c r="AN85" s="167"/>
      <c r="AO85" s="167"/>
      <c r="AP85" s="167"/>
      <c r="AQ85" s="168"/>
      <c r="AR85" s="166"/>
      <c r="AS85" s="167"/>
      <c r="AT85" s="167"/>
      <c r="AU85" s="167"/>
      <c r="AV85" s="167"/>
      <c r="AW85" s="167"/>
      <c r="AX85" s="168"/>
      <c r="AY85" s="166"/>
      <c r="AZ85" s="167"/>
      <c r="BA85" s="169"/>
      <c r="BB85" s="1054"/>
      <c r="BC85" s="1055"/>
      <c r="BD85" s="1056"/>
      <c r="BE85" s="1057"/>
      <c r="BF85" s="1058"/>
      <c r="BG85" s="1059"/>
      <c r="BH85" s="1059"/>
      <c r="BI85" s="1059"/>
      <c r="BJ85" s="1060"/>
    </row>
    <row r="86" spans="2:62" ht="20.25" customHeight="1" x14ac:dyDescent="0.15">
      <c r="B86" s="993"/>
      <c r="C86" s="1080"/>
      <c r="D86" s="1081"/>
      <c r="E86" s="175"/>
      <c r="F86" s="176">
        <f>C85</f>
        <v>0</v>
      </c>
      <c r="G86" s="175"/>
      <c r="H86" s="176">
        <f>I85</f>
        <v>0</v>
      </c>
      <c r="I86" s="1082"/>
      <c r="J86" s="1083"/>
      <c r="K86" s="1084"/>
      <c r="L86" s="1085"/>
      <c r="M86" s="1085"/>
      <c r="N86" s="1081"/>
      <c r="O86" s="1022"/>
      <c r="P86" s="1023"/>
      <c r="Q86" s="1023"/>
      <c r="R86" s="1023"/>
      <c r="S86" s="1024"/>
      <c r="T86" s="170" t="s">
        <v>195</v>
      </c>
      <c r="U86" s="171"/>
      <c r="V86" s="172"/>
      <c r="W86" s="158" t="str">
        <f>IF(W85="","",VLOOKUP(W85,'シフト記号表（従来型・ユニット型共通）'!$C$6:$L$47,10,FALSE))</f>
        <v/>
      </c>
      <c r="X86" s="159" t="str">
        <f>IF(X85="","",VLOOKUP(X85,'シフト記号表（従来型・ユニット型共通）'!$C$6:$L$47,10,FALSE))</f>
        <v/>
      </c>
      <c r="Y86" s="159" t="str">
        <f>IF(Y85="","",VLOOKUP(Y85,'シフト記号表（従来型・ユニット型共通）'!$C$6:$L$47,10,FALSE))</f>
        <v/>
      </c>
      <c r="Z86" s="159" t="str">
        <f>IF(Z85="","",VLOOKUP(Z85,'シフト記号表（従来型・ユニット型共通）'!$C$6:$L$47,10,FALSE))</f>
        <v/>
      </c>
      <c r="AA86" s="159" t="str">
        <f>IF(AA85="","",VLOOKUP(AA85,'シフト記号表（従来型・ユニット型共通）'!$C$6:$L$47,10,FALSE))</f>
        <v/>
      </c>
      <c r="AB86" s="159" t="str">
        <f>IF(AB85="","",VLOOKUP(AB85,'シフト記号表（従来型・ユニット型共通）'!$C$6:$L$47,10,FALSE))</f>
        <v/>
      </c>
      <c r="AC86" s="160" t="str">
        <f>IF(AC85="","",VLOOKUP(AC85,'シフト記号表（従来型・ユニット型共通）'!$C$6:$L$47,10,FALSE))</f>
        <v/>
      </c>
      <c r="AD86" s="158" t="str">
        <f>IF(AD85="","",VLOOKUP(AD85,'シフト記号表（従来型・ユニット型共通）'!$C$6:$L$47,10,FALSE))</f>
        <v/>
      </c>
      <c r="AE86" s="159" t="str">
        <f>IF(AE85="","",VLOOKUP(AE85,'シフト記号表（従来型・ユニット型共通）'!$C$6:$L$47,10,FALSE))</f>
        <v/>
      </c>
      <c r="AF86" s="159" t="str">
        <f>IF(AF85="","",VLOOKUP(AF85,'シフト記号表（従来型・ユニット型共通）'!$C$6:$L$47,10,FALSE))</f>
        <v/>
      </c>
      <c r="AG86" s="159" t="str">
        <f>IF(AG85="","",VLOOKUP(AG85,'シフト記号表（従来型・ユニット型共通）'!$C$6:$L$47,10,FALSE))</f>
        <v/>
      </c>
      <c r="AH86" s="159" t="str">
        <f>IF(AH85="","",VLOOKUP(AH85,'シフト記号表（従来型・ユニット型共通）'!$C$6:$L$47,10,FALSE))</f>
        <v/>
      </c>
      <c r="AI86" s="159" t="str">
        <f>IF(AI85="","",VLOOKUP(AI85,'シフト記号表（従来型・ユニット型共通）'!$C$6:$L$47,10,FALSE))</f>
        <v/>
      </c>
      <c r="AJ86" s="160" t="str">
        <f>IF(AJ85="","",VLOOKUP(AJ85,'シフト記号表（従来型・ユニット型共通）'!$C$6:$L$47,10,FALSE))</f>
        <v/>
      </c>
      <c r="AK86" s="158" t="str">
        <f>IF(AK85="","",VLOOKUP(AK85,'シフト記号表（従来型・ユニット型共通）'!$C$6:$L$47,10,FALSE))</f>
        <v/>
      </c>
      <c r="AL86" s="159" t="str">
        <f>IF(AL85="","",VLOOKUP(AL85,'シフト記号表（従来型・ユニット型共通）'!$C$6:$L$47,10,FALSE))</f>
        <v/>
      </c>
      <c r="AM86" s="159" t="str">
        <f>IF(AM85="","",VLOOKUP(AM85,'シフト記号表（従来型・ユニット型共通）'!$C$6:$L$47,10,FALSE))</f>
        <v/>
      </c>
      <c r="AN86" s="159" t="str">
        <f>IF(AN85="","",VLOOKUP(AN85,'シフト記号表（従来型・ユニット型共通）'!$C$6:$L$47,10,FALSE))</f>
        <v/>
      </c>
      <c r="AO86" s="159" t="str">
        <f>IF(AO85="","",VLOOKUP(AO85,'シフト記号表（従来型・ユニット型共通）'!$C$6:$L$47,10,FALSE))</f>
        <v/>
      </c>
      <c r="AP86" s="159" t="str">
        <f>IF(AP85="","",VLOOKUP(AP85,'シフト記号表（従来型・ユニット型共通）'!$C$6:$L$47,10,FALSE))</f>
        <v/>
      </c>
      <c r="AQ86" s="160" t="str">
        <f>IF(AQ85="","",VLOOKUP(AQ85,'シフト記号表（従来型・ユニット型共通）'!$C$6:$L$47,10,FALSE))</f>
        <v/>
      </c>
      <c r="AR86" s="158" t="str">
        <f>IF(AR85="","",VLOOKUP(AR85,'シフト記号表（従来型・ユニット型共通）'!$C$6:$L$47,10,FALSE))</f>
        <v/>
      </c>
      <c r="AS86" s="159" t="str">
        <f>IF(AS85="","",VLOOKUP(AS85,'シフト記号表（従来型・ユニット型共通）'!$C$6:$L$47,10,FALSE))</f>
        <v/>
      </c>
      <c r="AT86" s="159" t="str">
        <f>IF(AT85="","",VLOOKUP(AT85,'シフト記号表（従来型・ユニット型共通）'!$C$6:$L$47,10,FALSE))</f>
        <v/>
      </c>
      <c r="AU86" s="159" t="str">
        <f>IF(AU85="","",VLOOKUP(AU85,'シフト記号表（従来型・ユニット型共通）'!$C$6:$L$47,10,FALSE))</f>
        <v/>
      </c>
      <c r="AV86" s="159" t="str">
        <f>IF(AV85="","",VLOOKUP(AV85,'シフト記号表（従来型・ユニット型共通）'!$C$6:$L$47,10,FALSE))</f>
        <v/>
      </c>
      <c r="AW86" s="159" t="str">
        <f>IF(AW85="","",VLOOKUP(AW85,'シフト記号表（従来型・ユニット型共通）'!$C$6:$L$47,10,FALSE))</f>
        <v/>
      </c>
      <c r="AX86" s="160" t="str">
        <f>IF(AX85="","",VLOOKUP(AX85,'シフト記号表（従来型・ユニット型共通）'!$C$6:$L$47,10,FALSE))</f>
        <v/>
      </c>
      <c r="AY86" s="158" t="str">
        <f>IF(AY85="","",VLOOKUP(AY85,'シフト記号表（従来型・ユニット型共通）'!$C$6:$L$47,10,FALSE))</f>
        <v/>
      </c>
      <c r="AZ86" s="159" t="str">
        <f>IF(AZ85="","",VLOOKUP(AZ85,'シフト記号表（従来型・ユニット型共通）'!$C$6:$L$47,10,FALSE))</f>
        <v/>
      </c>
      <c r="BA86" s="159" t="str">
        <f>IF(BA85="","",VLOOKUP(BA85,'シフト記号表（従来型・ユニット型共通）'!$C$6:$L$47,10,FALSE))</f>
        <v/>
      </c>
      <c r="BB86" s="1077">
        <f>IF($BE$3="４週",SUM(W86:AX86),IF($BE$3="暦月",SUM(W86:BA86),""))</f>
        <v>0</v>
      </c>
      <c r="BC86" s="1078"/>
      <c r="BD86" s="1079">
        <f>IF($BE$3="４週",BB86/4,IF($BE$3="暦月",(BB86/($BE$8/7)),""))</f>
        <v>0</v>
      </c>
      <c r="BE86" s="1078"/>
      <c r="BF86" s="1074"/>
      <c r="BG86" s="1075"/>
      <c r="BH86" s="1075"/>
      <c r="BI86" s="1075"/>
      <c r="BJ86" s="1076"/>
    </row>
    <row r="87" spans="2:62" ht="20.25" customHeight="1" x14ac:dyDescent="0.15">
      <c r="B87" s="992">
        <f>B85+1</f>
        <v>36</v>
      </c>
      <c r="C87" s="999"/>
      <c r="D87" s="1000"/>
      <c r="E87" s="153"/>
      <c r="F87" s="154"/>
      <c r="G87" s="153"/>
      <c r="H87" s="154"/>
      <c r="I87" s="1003"/>
      <c r="J87" s="1004"/>
      <c r="K87" s="1052"/>
      <c r="L87" s="1053"/>
      <c r="M87" s="1053"/>
      <c r="N87" s="1000"/>
      <c r="O87" s="1022"/>
      <c r="P87" s="1023"/>
      <c r="Q87" s="1023"/>
      <c r="R87" s="1023"/>
      <c r="S87" s="1024"/>
      <c r="T87" s="173" t="s">
        <v>192</v>
      </c>
      <c r="V87" s="174"/>
      <c r="W87" s="166"/>
      <c r="X87" s="167"/>
      <c r="Y87" s="167"/>
      <c r="Z87" s="167"/>
      <c r="AA87" s="167"/>
      <c r="AB87" s="167"/>
      <c r="AC87" s="168"/>
      <c r="AD87" s="166"/>
      <c r="AE87" s="167"/>
      <c r="AF87" s="167"/>
      <c r="AG87" s="167"/>
      <c r="AH87" s="167"/>
      <c r="AI87" s="167"/>
      <c r="AJ87" s="168"/>
      <c r="AK87" s="166"/>
      <c r="AL87" s="167"/>
      <c r="AM87" s="167"/>
      <c r="AN87" s="167"/>
      <c r="AO87" s="167"/>
      <c r="AP87" s="167"/>
      <c r="AQ87" s="168"/>
      <c r="AR87" s="166"/>
      <c r="AS87" s="167"/>
      <c r="AT87" s="167"/>
      <c r="AU87" s="167"/>
      <c r="AV87" s="167"/>
      <c r="AW87" s="167"/>
      <c r="AX87" s="168"/>
      <c r="AY87" s="166"/>
      <c r="AZ87" s="167"/>
      <c r="BA87" s="169"/>
      <c r="BB87" s="1054"/>
      <c r="BC87" s="1055"/>
      <c r="BD87" s="1056"/>
      <c r="BE87" s="1057"/>
      <c r="BF87" s="1058"/>
      <c r="BG87" s="1059"/>
      <c r="BH87" s="1059"/>
      <c r="BI87" s="1059"/>
      <c r="BJ87" s="1060"/>
    </row>
    <row r="88" spans="2:62" ht="20.25" customHeight="1" x14ac:dyDescent="0.15">
      <c r="B88" s="993"/>
      <c r="C88" s="1080"/>
      <c r="D88" s="1081"/>
      <c r="E88" s="175"/>
      <c r="F88" s="176">
        <f>C87</f>
        <v>0</v>
      </c>
      <c r="G88" s="175"/>
      <c r="H88" s="176">
        <f>I87</f>
        <v>0</v>
      </c>
      <c r="I88" s="1082"/>
      <c r="J88" s="1083"/>
      <c r="K88" s="1084"/>
      <c r="L88" s="1085"/>
      <c r="M88" s="1085"/>
      <c r="N88" s="1081"/>
      <c r="O88" s="1022"/>
      <c r="P88" s="1023"/>
      <c r="Q88" s="1023"/>
      <c r="R88" s="1023"/>
      <c r="S88" s="1024"/>
      <c r="T88" s="170" t="s">
        <v>195</v>
      </c>
      <c r="U88" s="171"/>
      <c r="V88" s="172"/>
      <c r="W88" s="158" t="str">
        <f>IF(W87="","",VLOOKUP(W87,'シフト記号表（従来型・ユニット型共通）'!$C$6:$L$47,10,FALSE))</f>
        <v/>
      </c>
      <c r="X88" s="159" t="str">
        <f>IF(X87="","",VLOOKUP(X87,'シフト記号表（従来型・ユニット型共通）'!$C$6:$L$47,10,FALSE))</f>
        <v/>
      </c>
      <c r="Y88" s="159" t="str">
        <f>IF(Y87="","",VLOOKUP(Y87,'シフト記号表（従来型・ユニット型共通）'!$C$6:$L$47,10,FALSE))</f>
        <v/>
      </c>
      <c r="Z88" s="159" t="str">
        <f>IF(Z87="","",VLOOKUP(Z87,'シフト記号表（従来型・ユニット型共通）'!$C$6:$L$47,10,FALSE))</f>
        <v/>
      </c>
      <c r="AA88" s="159" t="str">
        <f>IF(AA87="","",VLOOKUP(AA87,'シフト記号表（従来型・ユニット型共通）'!$C$6:$L$47,10,FALSE))</f>
        <v/>
      </c>
      <c r="AB88" s="159" t="str">
        <f>IF(AB87="","",VLOOKUP(AB87,'シフト記号表（従来型・ユニット型共通）'!$C$6:$L$47,10,FALSE))</f>
        <v/>
      </c>
      <c r="AC88" s="160" t="str">
        <f>IF(AC87="","",VLOOKUP(AC87,'シフト記号表（従来型・ユニット型共通）'!$C$6:$L$47,10,FALSE))</f>
        <v/>
      </c>
      <c r="AD88" s="158" t="str">
        <f>IF(AD87="","",VLOOKUP(AD87,'シフト記号表（従来型・ユニット型共通）'!$C$6:$L$47,10,FALSE))</f>
        <v/>
      </c>
      <c r="AE88" s="159" t="str">
        <f>IF(AE87="","",VLOOKUP(AE87,'シフト記号表（従来型・ユニット型共通）'!$C$6:$L$47,10,FALSE))</f>
        <v/>
      </c>
      <c r="AF88" s="159" t="str">
        <f>IF(AF87="","",VLOOKUP(AF87,'シフト記号表（従来型・ユニット型共通）'!$C$6:$L$47,10,FALSE))</f>
        <v/>
      </c>
      <c r="AG88" s="159" t="str">
        <f>IF(AG87="","",VLOOKUP(AG87,'シフト記号表（従来型・ユニット型共通）'!$C$6:$L$47,10,FALSE))</f>
        <v/>
      </c>
      <c r="AH88" s="159" t="str">
        <f>IF(AH87="","",VLOOKUP(AH87,'シフト記号表（従来型・ユニット型共通）'!$C$6:$L$47,10,FALSE))</f>
        <v/>
      </c>
      <c r="AI88" s="159" t="str">
        <f>IF(AI87="","",VLOOKUP(AI87,'シフト記号表（従来型・ユニット型共通）'!$C$6:$L$47,10,FALSE))</f>
        <v/>
      </c>
      <c r="AJ88" s="160" t="str">
        <f>IF(AJ87="","",VLOOKUP(AJ87,'シフト記号表（従来型・ユニット型共通）'!$C$6:$L$47,10,FALSE))</f>
        <v/>
      </c>
      <c r="AK88" s="158" t="str">
        <f>IF(AK87="","",VLOOKUP(AK87,'シフト記号表（従来型・ユニット型共通）'!$C$6:$L$47,10,FALSE))</f>
        <v/>
      </c>
      <c r="AL88" s="159" t="str">
        <f>IF(AL87="","",VLOOKUP(AL87,'シフト記号表（従来型・ユニット型共通）'!$C$6:$L$47,10,FALSE))</f>
        <v/>
      </c>
      <c r="AM88" s="159" t="str">
        <f>IF(AM87="","",VLOOKUP(AM87,'シフト記号表（従来型・ユニット型共通）'!$C$6:$L$47,10,FALSE))</f>
        <v/>
      </c>
      <c r="AN88" s="159" t="str">
        <f>IF(AN87="","",VLOOKUP(AN87,'シフト記号表（従来型・ユニット型共通）'!$C$6:$L$47,10,FALSE))</f>
        <v/>
      </c>
      <c r="AO88" s="159" t="str">
        <f>IF(AO87="","",VLOOKUP(AO87,'シフト記号表（従来型・ユニット型共通）'!$C$6:$L$47,10,FALSE))</f>
        <v/>
      </c>
      <c r="AP88" s="159" t="str">
        <f>IF(AP87="","",VLOOKUP(AP87,'シフト記号表（従来型・ユニット型共通）'!$C$6:$L$47,10,FALSE))</f>
        <v/>
      </c>
      <c r="AQ88" s="160" t="str">
        <f>IF(AQ87="","",VLOOKUP(AQ87,'シフト記号表（従来型・ユニット型共通）'!$C$6:$L$47,10,FALSE))</f>
        <v/>
      </c>
      <c r="AR88" s="158" t="str">
        <f>IF(AR87="","",VLOOKUP(AR87,'シフト記号表（従来型・ユニット型共通）'!$C$6:$L$47,10,FALSE))</f>
        <v/>
      </c>
      <c r="AS88" s="159" t="str">
        <f>IF(AS87="","",VLOOKUP(AS87,'シフト記号表（従来型・ユニット型共通）'!$C$6:$L$47,10,FALSE))</f>
        <v/>
      </c>
      <c r="AT88" s="159" t="str">
        <f>IF(AT87="","",VLOOKUP(AT87,'シフト記号表（従来型・ユニット型共通）'!$C$6:$L$47,10,FALSE))</f>
        <v/>
      </c>
      <c r="AU88" s="159" t="str">
        <f>IF(AU87="","",VLOOKUP(AU87,'シフト記号表（従来型・ユニット型共通）'!$C$6:$L$47,10,FALSE))</f>
        <v/>
      </c>
      <c r="AV88" s="159" t="str">
        <f>IF(AV87="","",VLOOKUP(AV87,'シフト記号表（従来型・ユニット型共通）'!$C$6:$L$47,10,FALSE))</f>
        <v/>
      </c>
      <c r="AW88" s="159" t="str">
        <f>IF(AW87="","",VLOOKUP(AW87,'シフト記号表（従来型・ユニット型共通）'!$C$6:$L$47,10,FALSE))</f>
        <v/>
      </c>
      <c r="AX88" s="160" t="str">
        <f>IF(AX87="","",VLOOKUP(AX87,'シフト記号表（従来型・ユニット型共通）'!$C$6:$L$47,10,FALSE))</f>
        <v/>
      </c>
      <c r="AY88" s="158" t="str">
        <f>IF(AY87="","",VLOOKUP(AY87,'シフト記号表（従来型・ユニット型共通）'!$C$6:$L$47,10,FALSE))</f>
        <v/>
      </c>
      <c r="AZ88" s="159" t="str">
        <f>IF(AZ87="","",VLOOKUP(AZ87,'シフト記号表（従来型・ユニット型共通）'!$C$6:$L$47,10,FALSE))</f>
        <v/>
      </c>
      <c r="BA88" s="159" t="str">
        <f>IF(BA87="","",VLOOKUP(BA87,'シフト記号表（従来型・ユニット型共通）'!$C$6:$L$47,10,FALSE))</f>
        <v/>
      </c>
      <c r="BB88" s="1077">
        <f>IF($BE$3="４週",SUM(W88:AX88),IF($BE$3="暦月",SUM(W88:BA88),""))</f>
        <v>0</v>
      </c>
      <c r="BC88" s="1078"/>
      <c r="BD88" s="1079">
        <f>IF($BE$3="４週",BB88/4,IF($BE$3="暦月",(BB88/($BE$8/7)),""))</f>
        <v>0</v>
      </c>
      <c r="BE88" s="1078"/>
      <c r="BF88" s="1074"/>
      <c r="BG88" s="1075"/>
      <c r="BH88" s="1075"/>
      <c r="BI88" s="1075"/>
      <c r="BJ88" s="1076"/>
    </row>
    <row r="89" spans="2:62" ht="20.25" customHeight="1" x14ac:dyDescent="0.15">
      <c r="B89" s="992">
        <f>B87+1</f>
        <v>37</v>
      </c>
      <c r="C89" s="999"/>
      <c r="D89" s="1000"/>
      <c r="E89" s="153"/>
      <c r="F89" s="154"/>
      <c r="G89" s="153"/>
      <c r="H89" s="154"/>
      <c r="I89" s="1003"/>
      <c r="J89" s="1004"/>
      <c r="K89" s="1052"/>
      <c r="L89" s="1053"/>
      <c r="M89" s="1053"/>
      <c r="N89" s="1000"/>
      <c r="O89" s="1022"/>
      <c r="P89" s="1023"/>
      <c r="Q89" s="1023"/>
      <c r="R89" s="1023"/>
      <c r="S89" s="1024"/>
      <c r="T89" s="173" t="s">
        <v>192</v>
      </c>
      <c r="V89" s="174"/>
      <c r="W89" s="166"/>
      <c r="X89" s="167"/>
      <c r="Y89" s="167"/>
      <c r="Z89" s="167"/>
      <c r="AA89" s="167"/>
      <c r="AB89" s="167"/>
      <c r="AC89" s="168"/>
      <c r="AD89" s="166"/>
      <c r="AE89" s="167"/>
      <c r="AF89" s="167"/>
      <c r="AG89" s="167"/>
      <c r="AH89" s="167"/>
      <c r="AI89" s="167"/>
      <c r="AJ89" s="168"/>
      <c r="AK89" s="166"/>
      <c r="AL89" s="167"/>
      <c r="AM89" s="167"/>
      <c r="AN89" s="167"/>
      <c r="AO89" s="167"/>
      <c r="AP89" s="167"/>
      <c r="AQ89" s="168"/>
      <c r="AR89" s="166"/>
      <c r="AS89" s="167"/>
      <c r="AT89" s="167"/>
      <c r="AU89" s="167"/>
      <c r="AV89" s="167"/>
      <c r="AW89" s="167"/>
      <c r="AX89" s="168"/>
      <c r="AY89" s="166"/>
      <c r="AZ89" s="167"/>
      <c r="BA89" s="169"/>
      <c r="BB89" s="1054"/>
      <c r="BC89" s="1055"/>
      <c r="BD89" s="1056"/>
      <c r="BE89" s="1057"/>
      <c r="BF89" s="1058"/>
      <c r="BG89" s="1059"/>
      <c r="BH89" s="1059"/>
      <c r="BI89" s="1059"/>
      <c r="BJ89" s="1060"/>
    </row>
    <row r="90" spans="2:62" ht="20.25" customHeight="1" x14ac:dyDescent="0.15">
      <c r="B90" s="993"/>
      <c r="C90" s="1080"/>
      <c r="D90" s="1081"/>
      <c r="E90" s="175"/>
      <c r="F90" s="176">
        <f>C89</f>
        <v>0</v>
      </c>
      <c r="G90" s="175"/>
      <c r="H90" s="176">
        <f>I89</f>
        <v>0</v>
      </c>
      <c r="I90" s="1082"/>
      <c r="J90" s="1083"/>
      <c r="K90" s="1084"/>
      <c r="L90" s="1085"/>
      <c r="M90" s="1085"/>
      <c r="N90" s="1081"/>
      <c r="O90" s="1022"/>
      <c r="P90" s="1023"/>
      <c r="Q90" s="1023"/>
      <c r="R90" s="1023"/>
      <c r="S90" s="1024"/>
      <c r="T90" s="170" t="s">
        <v>195</v>
      </c>
      <c r="U90" s="171"/>
      <c r="V90" s="172"/>
      <c r="W90" s="158" t="str">
        <f>IF(W89="","",VLOOKUP(W89,'シフト記号表（従来型・ユニット型共通）'!$C$6:$L$47,10,FALSE))</f>
        <v/>
      </c>
      <c r="X90" s="159" t="str">
        <f>IF(X89="","",VLOOKUP(X89,'シフト記号表（従来型・ユニット型共通）'!$C$6:$L$47,10,FALSE))</f>
        <v/>
      </c>
      <c r="Y90" s="159" t="str">
        <f>IF(Y89="","",VLOOKUP(Y89,'シフト記号表（従来型・ユニット型共通）'!$C$6:$L$47,10,FALSE))</f>
        <v/>
      </c>
      <c r="Z90" s="159" t="str">
        <f>IF(Z89="","",VLOOKUP(Z89,'シフト記号表（従来型・ユニット型共通）'!$C$6:$L$47,10,FALSE))</f>
        <v/>
      </c>
      <c r="AA90" s="159" t="str">
        <f>IF(AA89="","",VLOOKUP(AA89,'シフト記号表（従来型・ユニット型共通）'!$C$6:$L$47,10,FALSE))</f>
        <v/>
      </c>
      <c r="AB90" s="159" t="str">
        <f>IF(AB89="","",VLOOKUP(AB89,'シフト記号表（従来型・ユニット型共通）'!$C$6:$L$47,10,FALSE))</f>
        <v/>
      </c>
      <c r="AC90" s="160" t="str">
        <f>IF(AC89="","",VLOOKUP(AC89,'シフト記号表（従来型・ユニット型共通）'!$C$6:$L$47,10,FALSE))</f>
        <v/>
      </c>
      <c r="AD90" s="158" t="str">
        <f>IF(AD89="","",VLOOKUP(AD89,'シフト記号表（従来型・ユニット型共通）'!$C$6:$L$47,10,FALSE))</f>
        <v/>
      </c>
      <c r="AE90" s="159" t="str">
        <f>IF(AE89="","",VLOOKUP(AE89,'シフト記号表（従来型・ユニット型共通）'!$C$6:$L$47,10,FALSE))</f>
        <v/>
      </c>
      <c r="AF90" s="159" t="str">
        <f>IF(AF89="","",VLOOKUP(AF89,'シフト記号表（従来型・ユニット型共通）'!$C$6:$L$47,10,FALSE))</f>
        <v/>
      </c>
      <c r="AG90" s="159" t="str">
        <f>IF(AG89="","",VLOOKUP(AG89,'シフト記号表（従来型・ユニット型共通）'!$C$6:$L$47,10,FALSE))</f>
        <v/>
      </c>
      <c r="AH90" s="159" t="str">
        <f>IF(AH89="","",VLOOKUP(AH89,'シフト記号表（従来型・ユニット型共通）'!$C$6:$L$47,10,FALSE))</f>
        <v/>
      </c>
      <c r="AI90" s="159" t="str">
        <f>IF(AI89="","",VLOOKUP(AI89,'シフト記号表（従来型・ユニット型共通）'!$C$6:$L$47,10,FALSE))</f>
        <v/>
      </c>
      <c r="AJ90" s="160" t="str">
        <f>IF(AJ89="","",VLOOKUP(AJ89,'シフト記号表（従来型・ユニット型共通）'!$C$6:$L$47,10,FALSE))</f>
        <v/>
      </c>
      <c r="AK90" s="158" t="str">
        <f>IF(AK89="","",VLOOKUP(AK89,'シフト記号表（従来型・ユニット型共通）'!$C$6:$L$47,10,FALSE))</f>
        <v/>
      </c>
      <c r="AL90" s="159" t="str">
        <f>IF(AL89="","",VLOOKUP(AL89,'シフト記号表（従来型・ユニット型共通）'!$C$6:$L$47,10,FALSE))</f>
        <v/>
      </c>
      <c r="AM90" s="159" t="str">
        <f>IF(AM89="","",VLOOKUP(AM89,'シフト記号表（従来型・ユニット型共通）'!$C$6:$L$47,10,FALSE))</f>
        <v/>
      </c>
      <c r="AN90" s="159" t="str">
        <f>IF(AN89="","",VLOOKUP(AN89,'シフト記号表（従来型・ユニット型共通）'!$C$6:$L$47,10,FALSE))</f>
        <v/>
      </c>
      <c r="AO90" s="159" t="str">
        <f>IF(AO89="","",VLOOKUP(AO89,'シフト記号表（従来型・ユニット型共通）'!$C$6:$L$47,10,FALSE))</f>
        <v/>
      </c>
      <c r="AP90" s="159" t="str">
        <f>IF(AP89="","",VLOOKUP(AP89,'シフト記号表（従来型・ユニット型共通）'!$C$6:$L$47,10,FALSE))</f>
        <v/>
      </c>
      <c r="AQ90" s="160" t="str">
        <f>IF(AQ89="","",VLOOKUP(AQ89,'シフト記号表（従来型・ユニット型共通）'!$C$6:$L$47,10,FALSE))</f>
        <v/>
      </c>
      <c r="AR90" s="158" t="str">
        <f>IF(AR89="","",VLOOKUP(AR89,'シフト記号表（従来型・ユニット型共通）'!$C$6:$L$47,10,FALSE))</f>
        <v/>
      </c>
      <c r="AS90" s="159" t="str">
        <f>IF(AS89="","",VLOOKUP(AS89,'シフト記号表（従来型・ユニット型共通）'!$C$6:$L$47,10,FALSE))</f>
        <v/>
      </c>
      <c r="AT90" s="159" t="str">
        <f>IF(AT89="","",VLOOKUP(AT89,'シフト記号表（従来型・ユニット型共通）'!$C$6:$L$47,10,FALSE))</f>
        <v/>
      </c>
      <c r="AU90" s="159" t="str">
        <f>IF(AU89="","",VLOOKUP(AU89,'シフト記号表（従来型・ユニット型共通）'!$C$6:$L$47,10,FALSE))</f>
        <v/>
      </c>
      <c r="AV90" s="159" t="str">
        <f>IF(AV89="","",VLOOKUP(AV89,'シフト記号表（従来型・ユニット型共通）'!$C$6:$L$47,10,FALSE))</f>
        <v/>
      </c>
      <c r="AW90" s="159" t="str">
        <f>IF(AW89="","",VLOOKUP(AW89,'シフト記号表（従来型・ユニット型共通）'!$C$6:$L$47,10,FALSE))</f>
        <v/>
      </c>
      <c r="AX90" s="160" t="str">
        <f>IF(AX89="","",VLOOKUP(AX89,'シフト記号表（従来型・ユニット型共通）'!$C$6:$L$47,10,FALSE))</f>
        <v/>
      </c>
      <c r="AY90" s="158" t="str">
        <f>IF(AY89="","",VLOOKUP(AY89,'シフト記号表（従来型・ユニット型共通）'!$C$6:$L$47,10,FALSE))</f>
        <v/>
      </c>
      <c r="AZ90" s="159" t="str">
        <f>IF(AZ89="","",VLOOKUP(AZ89,'シフト記号表（従来型・ユニット型共通）'!$C$6:$L$47,10,FALSE))</f>
        <v/>
      </c>
      <c r="BA90" s="159" t="str">
        <f>IF(BA89="","",VLOOKUP(BA89,'シフト記号表（従来型・ユニット型共通）'!$C$6:$L$47,10,FALSE))</f>
        <v/>
      </c>
      <c r="BB90" s="1077">
        <f>IF($BE$3="４週",SUM(W90:AX90),IF($BE$3="暦月",SUM(W90:BA90),""))</f>
        <v>0</v>
      </c>
      <c r="BC90" s="1078"/>
      <c r="BD90" s="1079">
        <f>IF($BE$3="４週",BB90/4,IF($BE$3="暦月",(BB90/($BE$8/7)),""))</f>
        <v>0</v>
      </c>
      <c r="BE90" s="1078"/>
      <c r="BF90" s="1074"/>
      <c r="BG90" s="1075"/>
      <c r="BH90" s="1075"/>
      <c r="BI90" s="1075"/>
      <c r="BJ90" s="1076"/>
    </row>
    <row r="91" spans="2:62" ht="20.25" customHeight="1" x14ac:dyDescent="0.15">
      <c r="B91" s="992">
        <f>B89+1</f>
        <v>38</v>
      </c>
      <c r="C91" s="999"/>
      <c r="D91" s="1000"/>
      <c r="E91" s="153"/>
      <c r="F91" s="154"/>
      <c r="G91" s="153"/>
      <c r="H91" s="154"/>
      <c r="I91" s="1003"/>
      <c r="J91" s="1004"/>
      <c r="K91" s="1052"/>
      <c r="L91" s="1053"/>
      <c r="M91" s="1053"/>
      <c r="N91" s="1000"/>
      <c r="O91" s="1022"/>
      <c r="P91" s="1023"/>
      <c r="Q91" s="1023"/>
      <c r="R91" s="1023"/>
      <c r="S91" s="1024"/>
      <c r="T91" s="173" t="s">
        <v>192</v>
      </c>
      <c r="V91" s="174"/>
      <c r="W91" s="166"/>
      <c r="X91" s="167"/>
      <c r="Y91" s="167"/>
      <c r="Z91" s="167"/>
      <c r="AA91" s="167"/>
      <c r="AB91" s="167"/>
      <c r="AC91" s="168"/>
      <c r="AD91" s="166"/>
      <c r="AE91" s="167"/>
      <c r="AF91" s="167"/>
      <c r="AG91" s="167"/>
      <c r="AH91" s="167"/>
      <c r="AI91" s="167"/>
      <c r="AJ91" s="168"/>
      <c r="AK91" s="166"/>
      <c r="AL91" s="167"/>
      <c r="AM91" s="167"/>
      <c r="AN91" s="167"/>
      <c r="AO91" s="167"/>
      <c r="AP91" s="167"/>
      <c r="AQ91" s="168"/>
      <c r="AR91" s="166"/>
      <c r="AS91" s="167"/>
      <c r="AT91" s="167"/>
      <c r="AU91" s="167"/>
      <c r="AV91" s="167"/>
      <c r="AW91" s="167"/>
      <c r="AX91" s="168"/>
      <c r="AY91" s="166"/>
      <c r="AZ91" s="167"/>
      <c r="BA91" s="169"/>
      <c r="BB91" s="1054"/>
      <c r="BC91" s="1055"/>
      <c r="BD91" s="1056"/>
      <c r="BE91" s="1057"/>
      <c r="BF91" s="1058"/>
      <c r="BG91" s="1059"/>
      <c r="BH91" s="1059"/>
      <c r="BI91" s="1059"/>
      <c r="BJ91" s="1060"/>
    </row>
    <row r="92" spans="2:62" ht="20.25" customHeight="1" x14ac:dyDescent="0.15">
      <c r="B92" s="993"/>
      <c r="C92" s="1080"/>
      <c r="D92" s="1081"/>
      <c r="E92" s="175"/>
      <c r="F92" s="176">
        <f>C91</f>
        <v>0</v>
      </c>
      <c r="G92" s="175"/>
      <c r="H92" s="176">
        <f>I91</f>
        <v>0</v>
      </c>
      <c r="I92" s="1082"/>
      <c r="J92" s="1083"/>
      <c r="K92" s="1084"/>
      <c r="L92" s="1085"/>
      <c r="M92" s="1085"/>
      <c r="N92" s="1081"/>
      <c r="O92" s="1022"/>
      <c r="P92" s="1023"/>
      <c r="Q92" s="1023"/>
      <c r="R92" s="1023"/>
      <c r="S92" s="1024"/>
      <c r="T92" s="170" t="s">
        <v>195</v>
      </c>
      <c r="U92" s="171"/>
      <c r="V92" s="172"/>
      <c r="W92" s="158" t="str">
        <f>IF(W91="","",VLOOKUP(W91,'シフト記号表（従来型・ユニット型共通）'!$C$6:$L$47,10,FALSE))</f>
        <v/>
      </c>
      <c r="X92" s="159" t="str">
        <f>IF(X91="","",VLOOKUP(X91,'シフト記号表（従来型・ユニット型共通）'!$C$6:$L$47,10,FALSE))</f>
        <v/>
      </c>
      <c r="Y92" s="159" t="str">
        <f>IF(Y91="","",VLOOKUP(Y91,'シフト記号表（従来型・ユニット型共通）'!$C$6:$L$47,10,FALSE))</f>
        <v/>
      </c>
      <c r="Z92" s="159" t="str">
        <f>IF(Z91="","",VLOOKUP(Z91,'シフト記号表（従来型・ユニット型共通）'!$C$6:$L$47,10,FALSE))</f>
        <v/>
      </c>
      <c r="AA92" s="159" t="str">
        <f>IF(AA91="","",VLOOKUP(AA91,'シフト記号表（従来型・ユニット型共通）'!$C$6:$L$47,10,FALSE))</f>
        <v/>
      </c>
      <c r="AB92" s="159" t="str">
        <f>IF(AB91="","",VLOOKUP(AB91,'シフト記号表（従来型・ユニット型共通）'!$C$6:$L$47,10,FALSE))</f>
        <v/>
      </c>
      <c r="AC92" s="160" t="str">
        <f>IF(AC91="","",VLOOKUP(AC91,'シフト記号表（従来型・ユニット型共通）'!$C$6:$L$47,10,FALSE))</f>
        <v/>
      </c>
      <c r="AD92" s="158" t="str">
        <f>IF(AD91="","",VLOOKUP(AD91,'シフト記号表（従来型・ユニット型共通）'!$C$6:$L$47,10,FALSE))</f>
        <v/>
      </c>
      <c r="AE92" s="159" t="str">
        <f>IF(AE91="","",VLOOKUP(AE91,'シフト記号表（従来型・ユニット型共通）'!$C$6:$L$47,10,FALSE))</f>
        <v/>
      </c>
      <c r="AF92" s="159" t="str">
        <f>IF(AF91="","",VLOOKUP(AF91,'シフト記号表（従来型・ユニット型共通）'!$C$6:$L$47,10,FALSE))</f>
        <v/>
      </c>
      <c r="AG92" s="159" t="str">
        <f>IF(AG91="","",VLOOKUP(AG91,'シフト記号表（従来型・ユニット型共通）'!$C$6:$L$47,10,FALSE))</f>
        <v/>
      </c>
      <c r="AH92" s="159" t="str">
        <f>IF(AH91="","",VLOOKUP(AH91,'シフト記号表（従来型・ユニット型共通）'!$C$6:$L$47,10,FALSE))</f>
        <v/>
      </c>
      <c r="AI92" s="159" t="str">
        <f>IF(AI91="","",VLOOKUP(AI91,'シフト記号表（従来型・ユニット型共通）'!$C$6:$L$47,10,FALSE))</f>
        <v/>
      </c>
      <c r="AJ92" s="160" t="str">
        <f>IF(AJ91="","",VLOOKUP(AJ91,'シフト記号表（従来型・ユニット型共通）'!$C$6:$L$47,10,FALSE))</f>
        <v/>
      </c>
      <c r="AK92" s="158" t="str">
        <f>IF(AK91="","",VLOOKUP(AK91,'シフト記号表（従来型・ユニット型共通）'!$C$6:$L$47,10,FALSE))</f>
        <v/>
      </c>
      <c r="AL92" s="159" t="str">
        <f>IF(AL91="","",VLOOKUP(AL91,'シフト記号表（従来型・ユニット型共通）'!$C$6:$L$47,10,FALSE))</f>
        <v/>
      </c>
      <c r="AM92" s="159" t="str">
        <f>IF(AM91="","",VLOOKUP(AM91,'シフト記号表（従来型・ユニット型共通）'!$C$6:$L$47,10,FALSE))</f>
        <v/>
      </c>
      <c r="AN92" s="159" t="str">
        <f>IF(AN91="","",VLOOKUP(AN91,'シフト記号表（従来型・ユニット型共通）'!$C$6:$L$47,10,FALSE))</f>
        <v/>
      </c>
      <c r="AO92" s="159" t="str">
        <f>IF(AO91="","",VLOOKUP(AO91,'シフト記号表（従来型・ユニット型共通）'!$C$6:$L$47,10,FALSE))</f>
        <v/>
      </c>
      <c r="AP92" s="159" t="str">
        <f>IF(AP91="","",VLOOKUP(AP91,'シフト記号表（従来型・ユニット型共通）'!$C$6:$L$47,10,FALSE))</f>
        <v/>
      </c>
      <c r="AQ92" s="160" t="str">
        <f>IF(AQ91="","",VLOOKUP(AQ91,'シフト記号表（従来型・ユニット型共通）'!$C$6:$L$47,10,FALSE))</f>
        <v/>
      </c>
      <c r="AR92" s="158" t="str">
        <f>IF(AR91="","",VLOOKUP(AR91,'シフト記号表（従来型・ユニット型共通）'!$C$6:$L$47,10,FALSE))</f>
        <v/>
      </c>
      <c r="AS92" s="159" t="str">
        <f>IF(AS91="","",VLOOKUP(AS91,'シフト記号表（従来型・ユニット型共通）'!$C$6:$L$47,10,FALSE))</f>
        <v/>
      </c>
      <c r="AT92" s="159" t="str">
        <f>IF(AT91="","",VLOOKUP(AT91,'シフト記号表（従来型・ユニット型共通）'!$C$6:$L$47,10,FALSE))</f>
        <v/>
      </c>
      <c r="AU92" s="159" t="str">
        <f>IF(AU91="","",VLOOKUP(AU91,'シフト記号表（従来型・ユニット型共通）'!$C$6:$L$47,10,FALSE))</f>
        <v/>
      </c>
      <c r="AV92" s="159" t="str">
        <f>IF(AV91="","",VLOOKUP(AV91,'シフト記号表（従来型・ユニット型共通）'!$C$6:$L$47,10,FALSE))</f>
        <v/>
      </c>
      <c r="AW92" s="159" t="str">
        <f>IF(AW91="","",VLOOKUP(AW91,'シフト記号表（従来型・ユニット型共通）'!$C$6:$L$47,10,FALSE))</f>
        <v/>
      </c>
      <c r="AX92" s="160" t="str">
        <f>IF(AX91="","",VLOOKUP(AX91,'シフト記号表（従来型・ユニット型共通）'!$C$6:$L$47,10,FALSE))</f>
        <v/>
      </c>
      <c r="AY92" s="158" t="str">
        <f>IF(AY91="","",VLOOKUP(AY91,'シフト記号表（従来型・ユニット型共通）'!$C$6:$L$47,10,FALSE))</f>
        <v/>
      </c>
      <c r="AZ92" s="159" t="str">
        <f>IF(AZ91="","",VLOOKUP(AZ91,'シフト記号表（従来型・ユニット型共通）'!$C$6:$L$47,10,FALSE))</f>
        <v/>
      </c>
      <c r="BA92" s="159" t="str">
        <f>IF(BA91="","",VLOOKUP(BA91,'シフト記号表（従来型・ユニット型共通）'!$C$6:$L$47,10,FALSE))</f>
        <v/>
      </c>
      <c r="BB92" s="1077">
        <f>IF($BE$3="４週",SUM(W92:AX92),IF($BE$3="暦月",SUM(W92:BA92),""))</f>
        <v>0</v>
      </c>
      <c r="BC92" s="1078"/>
      <c r="BD92" s="1079">
        <f>IF($BE$3="４週",BB92/4,IF($BE$3="暦月",(BB92/($BE$8/7)),""))</f>
        <v>0</v>
      </c>
      <c r="BE92" s="1078"/>
      <c r="BF92" s="1074"/>
      <c r="BG92" s="1075"/>
      <c r="BH92" s="1075"/>
      <c r="BI92" s="1075"/>
      <c r="BJ92" s="1076"/>
    </row>
    <row r="93" spans="2:62" ht="20.25" customHeight="1" x14ac:dyDescent="0.15">
      <c r="B93" s="992">
        <f>B91+1</f>
        <v>39</v>
      </c>
      <c r="C93" s="999"/>
      <c r="D93" s="1000"/>
      <c r="E93" s="153"/>
      <c r="F93" s="154"/>
      <c r="G93" s="153"/>
      <c r="H93" s="154"/>
      <c r="I93" s="1003"/>
      <c r="J93" s="1004"/>
      <c r="K93" s="1052"/>
      <c r="L93" s="1053"/>
      <c r="M93" s="1053"/>
      <c r="N93" s="1000"/>
      <c r="O93" s="1022"/>
      <c r="P93" s="1023"/>
      <c r="Q93" s="1023"/>
      <c r="R93" s="1023"/>
      <c r="S93" s="1024"/>
      <c r="T93" s="173" t="s">
        <v>192</v>
      </c>
      <c r="V93" s="174"/>
      <c r="W93" s="166"/>
      <c r="X93" s="167"/>
      <c r="Y93" s="167"/>
      <c r="Z93" s="167"/>
      <c r="AA93" s="167"/>
      <c r="AB93" s="167"/>
      <c r="AC93" s="168"/>
      <c r="AD93" s="166"/>
      <c r="AE93" s="167"/>
      <c r="AF93" s="167"/>
      <c r="AG93" s="167"/>
      <c r="AH93" s="167"/>
      <c r="AI93" s="167"/>
      <c r="AJ93" s="168"/>
      <c r="AK93" s="166"/>
      <c r="AL93" s="167"/>
      <c r="AM93" s="167"/>
      <c r="AN93" s="167"/>
      <c r="AO93" s="167"/>
      <c r="AP93" s="167"/>
      <c r="AQ93" s="168"/>
      <c r="AR93" s="166"/>
      <c r="AS93" s="167"/>
      <c r="AT93" s="167"/>
      <c r="AU93" s="167"/>
      <c r="AV93" s="167"/>
      <c r="AW93" s="167"/>
      <c r="AX93" s="168"/>
      <c r="AY93" s="166"/>
      <c r="AZ93" s="167"/>
      <c r="BA93" s="169"/>
      <c r="BB93" s="1054"/>
      <c r="BC93" s="1055"/>
      <c r="BD93" s="1056"/>
      <c r="BE93" s="1057"/>
      <c r="BF93" s="1058"/>
      <c r="BG93" s="1059"/>
      <c r="BH93" s="1059"/>
      <c r="BI93" s="1059"/>
      <c r="BJ93" s="1060"/>
    </row>
    <row r="94" spans="2:62" ht="20.25" customHeight="1" x14ac:dyDescent="0.15">
      <c r="B94" s="993"/>
      <c r="C94" s="1080"/>
      <c r="D94" s="1081"/>
      <c r="E94" s="175"/>
      <c r="F94" s="176">
        <f>C93</f>
        <v>0</v>
      </c>
      <c r="G94" s="175"/>
      <c r="H94" s="176">
        <f>I93</f>
        <v>0</v>
      </c>
      <c r="I94" s="1082"/>
      <c r="J94" s="1083"/>
      <c r="K94" s="1084"/>
      <c r="L94" s="1085"/>
      <c r="M94" s="1085"/>
      <c r="N94" s="1081"/>
      <c r="O94" s="1022"/>
      <c r="P94" s="1023"/>
      <c r="Q94" s="1023"/>
      <c r="R94" s="1023"/>
      <c r="S94" s="1024"/>
      <c r="T94" s="170" t="s">
        <v>195</v>
      </c>
      <c r="U94" s="171"/>
      <c r="V94" s="172"/>
      <c r="W94" s="158" t="str">
        <f>IF(W93="","",VLOOKUP(W93,'シフト記号表（従来型・ユニット型共通）'!$C$6:$L$47,10,FALSE))</f>
        <v/>
      </c>
      <c r="X94" s="159" t="str">
        <f>IF(X93="","",VLOOKUP(X93,'シフト記号表（従来型・ユニット型共通）'!$C$6:$L$47,10,FALSE))</f>
        <v/>
      </c>
      <c r="Y94" s="159" t="str">
        <f>IF(Y93="","",VLOOKUP(Y93,'シフト記号表（従来型・ユニット型共通）'!$C$6:$L$47,10,FALSE))</f>
        <v/>
      </c>
      <c r="Z94" s="159" t="str">
        <f>IF(Z93="","",VLOOKUP(Z93,'シフト記号表（従来型・ユニット型共通）'!$C$6:$L$47,10,FALSE))</f>
        <v/>
      </c>
      <c r="AA94" s="159" t="str">
        <f>IF(AA93="","",VLOOKUP(AA93,'シフト記号表（従来型・ユニット型共通）'!$C$6:$L$47,10,FALSE))</f>
        <v/>
      </c>
      <c r="AB94" s="159" t="str">
        <f>IF(AB93="","",VLOOKUP(AB93,'シフト記号表（従来型・ユニット型共通）'!$C$6:$L$47,10,FALSE))</f>
        <v/>
      </c>
      <c r="AC94" s="160" t="str">
        <f>IF(AC93="","",VLOOKUP(AC93,'シフト記号表（従来型・ユニット型共通）'!$C$6:$L$47,10,FALSE))</f>
        <v/>
      </c>
      <c r="AD94" s="158" t="str">
        <f>IF(AD93="","",VLOOKUP(AD93,'シフト記号表（従来型・ユニット型共通）'!$C$6:$L$47,10,FALSE))</f>
        <v/>
      </c>
      <c r="AE94" s="159" t="str">
        <f>IF(AE93="","",VLOOKUP(AE93,'シフト記号表（従来型・ユニット型共通）'!$C$6:$L$47,10,FALSE))</f>
        <v/>
      </c>
      <c r="AF94" s="159" t="str">
        <f>IF(AF93="","",VLOOKUP(AF93,'シフト記号表（従来型・ユニット型共通）'!$C$6:$L$47,10,FALSE))</f>
        <v/>
      </c>
      <c r="AG94" s="159" t="str">
        <f>IF(AG93="","",VLOOKUP(AG93,'シフト記号表（従来型・ユニット型共通）'!$C$6:$L$47,10,FALSE))</f>
        <v/>
      </c>
      <c r="AH94" s="159" t="str">
        <f>IF(AH93="","",VLOOKUP(AH93,'シフト記号表（従来型・ユニット型共通）'!$C$6:$L$47,10,FALSE))</f>
        <v/>
      </c>
      <c r="AI94" s="159" t="str">
        <f>IF(AI93="","",VLOOKUP(AI93,'シフト記号表（従来型・ユニット型共通）'!$C$6:$L$47,10,FALSE))</f>
        <v/>
      </c>
      <c r="AJ94" s="160" t="str">
        <f>IF(AJ93="","",VLOOKUP(AJ93,'シフト記号表（従来型・ユニット型共通）'!$C$6:$L$47,10,FALSE))</f>
        <v/>
      </c>
      <c r="AK94" s="158" t="str">
        <f>IF(AK93="","",VLOOKUP(AK93,'シフト記号表（従来型・ユニット型共通）'!$C$6:$L$47,10,FALSE))</f>
        <v/>
      </c>
      <c r="AL94" s="159" t="str">
        <f>IF(AL93="","",VLOOKUP(AL93,'シフト記号表（従来型・ユニット型共通）'!$C$6:$L$47,10,FALSE))</f>
        <v/>
      </c>
      <c r="AM94" s="159" t="str">
        <f>IF(AM93="","",VLOOKUP(AM93,'シフト記号表（従来型・ユニット型共通）'!$C$6:$L$47,10,FALSE))</f>
        <v/>
      </c>
      <c r="AN94" s="159" t="str">
        <f>IF(AN93="","",VLOOKUP(AN93,'シフト記号表（従来型・ユニット型共通）'!$C$6:$L$47,10,FALSE))</f>
        <v/>
      </c>
      <c r="AO94" s="159" t="str">
        <f>IF(AO93="","",VLOOKUP(AO93,'シフト記号表（従来型・ユニット型共通）'!$C$6:$L$47,10,FALSE))</f>
        <v/>
      </c>
      <c r="AP94" s="159" t="str">
        <f>IF(AP93="","",VLOOKUP(AP93,'シフト記号表（従来型・ユニット型共通）'!$C$6:$L$47,10,FALSE))</f>
        <v/>
      </c>
      <c r="AQ94" s="160" t="str">
        <f>IF(AQ93="","",VLOOKUP(AQ93,'シフト記号表（従来型・ユニット型共通）'!$C$6:$L$47,10,FALSE))</f>
        <v/>
      </c>
      <c r="AR94" s="158" t="str">
        <f>IF(AR93="","",VLOOKUP(AR93,'シフト記号表（従来型・ユニット型共通）'!$C$6:$L$47,10,FALSE))</f>
        <v/>
      </c>
      <c r="AS94" s="159" t="str">
        <f>IF(AS93="","",VLOOKUP(AS93,'シフト記号表（従来型・ユニット型共通）'!$C$6:$L$47,10,FALSE))</f>
        <v/>
      </c>
      <c r="AT94" s="159" t="str">
        <f>IF(AT93="","",VLOOKUP(AT93,'シフト記号表（従来型・ユニット型共通）'!$C$6:$L$47,10,FALSE))</f>
        <v/>
      </c>
      <c r="AU94" s="159" t="str">
        <f>IF(AU93="","",VLOOKUP(AU93,'シフト記号表（従来型・ユニット型共通）'!$C$6:$L$47,10,FALSE))</f>
        <v/>
      </c>
      <c r="AV94" s="159" t="str">
        <f>IF(AV93="","",VLOOKUP(AV93,'シフト記号表（従来型・ユニット型共通）'!$C$6:$L$47,10,FALSE))</f>
        <v/>
      </c>
      <c r="AW94" s="159" t="str">
        <f>IF(AW93="","",VLOOKUP(AW93,'シフト記号表（従来型・ユニット型共通）'!$C$6:$L$47,10,FALSE))</f>
        <v/>
      </c>
      <c r="AX94" s="160" t="str">
        <f>IF(AX93="","",VLOOKUP(AX93,'シフト記号表（従来型・ユニット型共通）'!$C$6:$L$47,10,FALSE))</f>
        <v/>
      </c>
      <c r="AY94" s="158" t="str">
        <f>IF(AY93="","",VLOOKUP(AY93,'シフト記号表（従来型・ユニット型共通）'!$C$6:$L$47,10,FALSE))</f>
        <v/>
      </c>
      <c r="AZ94" s="159" t="str">
        <f>IF(AZ93="","",VLOOKUP(AZ93,'シフト記号表（従来型・ユニット型共通）'!$C$6:$L$47,10,FALSE))</f>
        <v/>
      </c>
      <c r="BA94" s="159" t="str">
        <f>IF(BA93="","",VLOOKUP(BA93,'シフト記号表（従来型・ユニット型共通）'!$C$6:$L$47,10,FALSE))</f>
        <v/>
      </c>
      <c r="BB94" s="1077">
        <f>IF($BE$3="４週",SUM(W94:AX94),IF($BE$3="暦月",SUM(W94:BA94),""))</f>
        <v>0</v>
      </c>
      <c r="BC94" s="1078"/>
      <c r="BD94" s="1079">
        <f>IF($BE$3="４週",BB94/4,IF($BE$3="暦月",(BB94/($BE$8/7)),""))</f>
        <v>0</v>
      </c>
      <c r="BE94" s="1078"/>
      <c r="BF94" s="1074"/>
      <c r="BG94" s="1075"/>
      <c r="BH94" s="1075"/>
      <c r="BI94" s="1075"/>
      <c r="BJ94" s="1076"/>
    </row>
    <row r="95" spans="2:62" ht="20.25" customHeight="1" x14ac:dyDescent="0.15">
      <c r="B95" s="992">
        <f>B93+1</f>
        <v>40</v>
      </c>
      <c r="C95" s="999"/>
      <c r="D95" s="1000"/>
      <c r="E95" s="153"/>
      <c r="F95" s="154"/>
      <c r="G95" s="153"/>
      <c r="H95" s="154"/>
      <c r="I95" s="1003"/>
      <c r="J95" s="1004"/>
      <c r="K95" s="1052"/>
      <c r="L95" s="1053"/>
      <c r="M95" s="1053"/>
      <c r="N95" s="1000"/>
      <c r="O95" s="1022"/>
      <c r="P95" s="1023"/>
      <c r="Q95" s="1023"/>
      <c r="R95" s="1023"/>
      <c r="S95" s="1024"/>
      <c r="T95" s="173" t="s">
        <v>192</v>
      </c>
      <c r="V95" s="174"/>
      <c r="W95" s="166"/>
      <c r="X95" s="167"/>
      <c r="Y95" s="167"/>
      <c r="Z95" s="167"/>
      <c r="AA95" s="167"/>
      <c r="AB95" s="167"/>
      <c r="AC95" s="168"/>
      <c r="AD95" s="166"/>
      <c r="AE95" s="167"/>
      <c r="AF95" s="167"/>
      <c r="AG95" s="167"/>
      <c r="AH95" s="167"/>
      <c r="AI95" s="167"/>
      <c r="AJ95" s="168"/>
      <c r="AK95" s="166"/>
      <c r="AL95" s="167"/>
      <c r="AM95" s="167"/>
      <c r="AN95" s="167"/>
      <c r="AO95" s="167"/>
      <c r="AP95" s="167"/>
      <c r="AQ95" s="168"/>
      <c r="AR95" s="166"/>
      <c r="AS95" s="167"/>
      <c r="AT95" s="167"/>
      <c r="AU95" s="167"/>
      <c r="AV95" s="167"/>
      <c r="AW95" s="167"/>
      <c r="AX95" s="168"/>
      <c r="AY95" s="166"/>
      <c r="AZ95" s="167"/>
      <c r="BA95" s="169"/>
      <c r="BB95" s="1054"/>
      <c r="BC95" s="1055"/>
      <c r="BD95" s="1056"/>
      <c r="BE95" s="1057"/>
      <c r="BF95" s="1058"/>
      <c r="BG95" s="1059"/>
      <c r="BH95" s="1059"/>
      <c r="BI95" s="1059"/>
      <c r="BJ95" s="1060"/>
    </row>
    <row r="96" spans="2:62" ht="20.25" customHeight="1" x14ac:dyDescent="0.15">
      <c r="B96" s="993"/>
      <c r="C96" s="1080"/>
      <c r="D96" s="1081"/>
      <c r="E96" s="175"/>
      <c r="F96" s="176">
        <f>C95</f>
        <v>0</v>
      </c>
      <c r="G96" s="175"/>
      <c r="H96" s="176">
        <f>I95</f>
        <v>0</v>
      </c>
      <c r="I96" s="1082"/>
      <c r="J96" s="1083"/>
      <c r="K96" s="1084"/>
      <c r="L96" s="1085"/>
      <c r="M96" s="1085"/>
      <c r="N96" s="1081"/>
      <c r="O96" s="1022"/>
      <c r="P96" s="1023"/>
      <c r="Q96" s="1023"/>
      <c r="R96" s="1023"/>
      <c r="S96" s="1024"/>
      <c r="T96" s="170" t="s">
        <v>195</v>
      </c>
      <c r="U96" s="171"/>
      <c r="V96" s="172"/>
      <c r="W96" s="158" t="str">
        <f>IF(W95="","",VLOOKUP(W95,'シフト記号表（従来型・ユニット型共通）'!$C$6:$L$47,10,FALSE))</f>
        <v/>
      </c>
      <c r="X96" s="159" t="str">
        <f>IF(X95="","",VLOOKUP(X95,'シフト記号表（従来型・ユニット型共通）'!$C$6:$L$47,10,FALSE))</f>
        <v/>
      </c>
      <c r="Y96" s="159" t="str">
        <f>IF(Y95="","",VLOOKUP(Y95,'シフト記号表（従来型・ユニット型共通）'!$C$6:$L$47,10,FALSE))</f>
        <v/>
      </c>
      <c r="Z96" s="159" t="str">
        <f>IF(Z95="","",VLOOKUP(Z95,'シフト記号表（従来型・ユニット型共通）'!$C$6:$L$47,10,FALSE))</f>
        <v/>
      </c>
      <c r="AA96" s="159" t="str">
        <f>IF(AA95="","",VLOOKUP(AA95,'シフト記号表（従来型・ユニット型共通）'!$C$6:$L$47,10,FALSE))</f>
        <v/>
      </c>
      <c r="AB96" s="159" t="str">
        <f>IF(AB95="","",VLOOKUP(AB95,'シフト記号表（従来型・ユニット型共通）'!$C$6:$L$47,10,FALSE))</f>
        <v/>
      </c>
      <c r="AC96" s="160" t="str">
        <f>IF(AC95="","",VLOOKUP(AC95,'シフト記号表（従来型・ユニット型共通）'!$C$6:$L$47,10,FALSE))</f>
        <v/>
      </c>
      <c r="AD96" s="158" t="str">
        <f>IF(AD95="","",VLOOKUP(AD95,'シフト記号表（従来型・ユニット型共通）'!$C$6:$L$47,10,FALSE))</f>
        <v/>
      </c>
      <c r="AE96" s="159" t="str">
        <f>IF(AE95="","",VLOOKUP(AE95,'シフト記号表（従来型・ユニット型共通）'!$C$6:$L$47,10,FALSE))</f>
        <v/>
      </c>
      <c r="AF96" s="159" t="str">
        <f>IF(AF95="","",VLOOKUP(AF95,'シフト記号表（従来型・ユニット型共通）'!$C$6:$L$47,10,FALSE))</f>
        <v/>
      </c>
      <c r="AG96" s="159" t="str">
        <f>IF(AG95="","",VLOOKUP(AG95,'シフト記号表（従来型・ユニット型共通）'!$C$6:$L$47,10,FALSE))</f>
        <v/>
      </c>
      <c r="AH96" s="159" t="str">
        <f>IF(AH95="","",VLOOKUP(AH95,'シフト記号表（従来型・ユニット型共通）'!$C$6:$L$47,10,FALSE))</f>
        <v/>
      </c>
      <c r="AI96" s="159" t="str">
        <f>IF(AI95="","",VLOOKUP(AI95,'シフト記号表（従来型・ユニット型共通）'!$C$6:$L$47,10,FALSE))</f>
        <v/>
      </c>
      <c r="AJ96" s="160" t="str">
        <f>IF(AJ95="","",VLOOKUP(AJ95,'シフト記号表（従来型・ユニット型共通）'!$C$6:$L$47,10,FALSE))</f>
        <v/>
      </c>
      <c r="AK96" s="158" t="str">
        <f>IF(AK95="","",VLOOKUP(AK95,'シフト記号表（従来型・ユニット型共通）'!$C$6:$L$47,10,FALSE))</f>
        <v/>
      </c>
      <c r="AL96" s="159" t="str">
        <f>IF(AL95="","",VLOOKUP(AL95,'シフト記号表（従来型・ユニット型共通）'!$C$6:$L$47,10,FALSE))</f>
        <v/>
      </c>
      <c r="AM96" s="159" t="str">
        <f>IF(AM95="","",VLOOKUP(AM95,'シフト記号表（従来型・ユニット型共通）'!$C$6:$L$47,10,FALSE))</f>
        <v/>
      </c>
      <c r="AN96" s="159" t="str">
        <f>IF(AN95="","",VLOOKUP(AN95,'シフト記号表（従来型・ユニット型共通）'!$C$6:$L$47,10,FALSE))</f>
        <v/>
      </c>
      <c r="AO96" s="159" t="str">
        <f>IF(AO95="","",VLOOKUP(AO95,'シフト記号表（従来型・ユニット型共通）'!$C$6:$L$47,10,FALSE))</f>
        <v/>
      </c>
      <c r="AP96" s="159" t="str">
        <f>IF(AP95="","",VLOOKUP(AP95,'シフト記号表（従来型・ユニット型共通）'!$C$6:$L$47,10,FALSE))</f>
        <v/>
      </c>
      <c r="AQ96" s="160" t="str">
        <f>IF(AQ95="","",VLOOKUP(AQ95,'シフト記号表（従来型・ユニット型共通）'!$C$6:$L$47,10,FALSE))</f>
        <v/>
      </c>
      <c r="AR96" s="158" t="str">
        <f>IF(AR95="","",VLOOKUP(AR95,'シフト記号表（従来型・ユニット型共通）'!$C$6:$L$47,10,FALSE))</f>
        <v/>
      </c>
      <c r="AS96" s="159" t="str">
        <f>IF(AS95="","",VLOOKUP(AS95,'シフト記号表（従来型・ユニット型共通）'!$C$6:$L$47,10,FALSE))</f>
        <v/>
      </c>
      <c r="AT96" s="159" t="str">
        <f>IF(AT95="","",VLOOKUP(AT95,'シフト記号表（従来型・ユニット型共通）'!$C$6:$L$47,10,FALSE))</f>
        <v/>
      </c>
      <c r="AU96" s="159" t="str">
        <f>IF(AU95="","",VLOOKUP(AU95,'シフト記号表（従来型・ユニット型共通）'!$C$6:$L$47,10,FALSE))</f>
        <v/>
      </c>
      <c r="AV96" s="159" t="str">
        <f>IF(AV95="","",VLOOKUP(AV95,'シフト記号表（従来型・ユニット型共通）'!$C$6:$L$47,10,FALSE))</f>
        <v/>
      </c>
      <c r="AW96" s="159" t="str">
        <f>IF(AW95="","",VLOOKUP(AW95,'シフト記号表（従来型・ユニット型共通）'!$C$6:$L$47,10,FALSE))</f>
        <v/>
      </c>
      <c r="AX96" s="160" t="str">
        <f>IF(AX95="","",VLOOKUP(AX95,'シフト記号表（従来型・ユニット型共通）'!$C$6:$L$47,10,FALSE))</f>
        <v/>
      </c>
      <c r="AY96" s="158" t="str">
        <f>IF(AY95="","",VLOOKUP(AY95,'シフト記号表（従来型・ユニット型共通）'!$C$6:$L$47,10,FALSE))</f>
        <v/>
      </c>
      <c r="AZ96" s="159" t="str">
        <f>IF(AZ95="","",VLOOKUP(AZ95,'シフト記号表（従来型・ユニット型共通）'!$C$6:$L$47,10,FALSE))</f>
        <v/>
      </c>
      <c r="BA96" s="159" t="str">
        <f>IF(BA95="","",VLOOKUP(BA95,'シフト記号表（従来型・ユニット型共通）'!$C$6:$L$47,10,FALSE))</f>
        <v/>
      </c>
      <c r="BB96" s="1077">
        <f>IF($BE$3="４週",SUM(W96:AX96),IF($BE$3="暦月",SUM(W96:BA96),""))</f>
        <v>0</v>
      </c>
      <c r="BC96" s="1078"/>
      <c r="BD96" s="1079">
        <f>IF($BE$3="４週",BB96/4,IF($BE$3="暦月",(BB96/($BE$8/7)),""))</f>
        <v>0</v>
      </c>
      <c r="BE96" s="1078"/>
      <c r="BF96" s="1074"/>
      <c r="BG96" s="1075"/>
      <c r="BH96" s="1075"/>
      <c r="BI96" s="1075"/>
      <c r="BJ96" s="1076"/>
    </row>
    <row r="97" spans="2:62" ht="20.25" customHeight="1" x14ac:dyDescent="0.15">
      <c r="B97" s="992">
        <f>B95+1</f>
        <v>41</v>
      </c>
      <c r="C97" s="999"/>
      <c r="D97" s="1000"/>
      <c r="E97" s="153"/>
      <c r="F97" s="154"/>
      <c r="G97" s="153"/>
      <c r="H97" s="154"/>
      <c r="I97" s="1003"/>
      <c r="J97" s="1004"/>
      <c r="K97" s="1052"/>
      <c r="L97" s="1053"/>
      <c r="M97" s="1053"/>
      <c r="N97" s="1000"/>
      <c r="O97" s="1022"/>
      <c r="P97" s="1023"/>
      <c r="Q97" s="1023"/>
      <c r="R97" s="1023"/>
      <c r="S97" s="1024"/>
      <c r="T97" s="173" t="s">
        <v>192</v>
      </c>
      <c r="V97" s="174"/>
      <c r="W97" s="166"/>
      <c r="X97" s="167"/>
      <c r="Y97" s="167"/>
      <c r="Z97" s="167"/>
      <c r="AA97" s="167"/>
      <c r="AB97" s="167"/>
      <c r="AC97" s="168"/>
      <c r="AD97" s="166"/>
      <c r="AE97" s="167"/>
      <c r="AF97" s="167"/>
      <c r="AG97" s="167"/>
      <c r="AH97" s="167"/>
      <c r="AI97" s="167"/>
      <c r="AJ97" s="168"/>
      <c r="AK97" s="166"/>
      <c r="AL97" s="167"/>
      <c r="AM97" s="167"/>
      <c r="AN97" s="167"/>
      <c r="AO97" s="167"/>
      <c r="AP97" s="167"/>
      <c r="AQ97" s="168"/>
      <c r="AR97" s="166"/>
      <c r="AS97" s="167"/>
      <c r="AT97" s="167"/>
      <c r="AU97" s="167"/>
      <c r="AV97" s="167"/>
      <c r="AW97" s="167"/>
      <c r="AX97" s="168"/>
      <c r="AY97" s="166"/>
      <c r="AZ97" s="167"/>
      <c r="BA97" s="169"/>
      <c r="BB97" s="1054"/>
      <c r="BC97" s="1055"/>
      <c r="BD97" s="1056"/>
      <c r="BE97" s="1057"/>
      <c r="BF97" s="1058"/>
      <c r="BG97" s="1059"/>
      <c r="BH97" s="1059"/>
      <c r="BI97" s="1059"/>
      <c r="BJ97" s="1060"/>
    </row>
    <row r="98" spans="2:62" ht="20.25" customHeight="1" x14ac:dyDescent="0.15">
      <c r="B98" s="993"/>
      <c r="C98" s="1080"/>
      <c r="D98" s="1081"/>
      <c r="E98" s="175"/>
      <c r="F98" s="176">
        <f>C97</f>
        <v>0</v>
      </c>
      <c r="G98" s="175"/>
      <c r="H98" s="176">
        <f>I97</f>
        <v>0</v>
      </c>
      <c r="I98" s="1082"/>
      <c r="J98" s="1083"/>
      <c r="K98" s="1084"/>
      <c r="L98" s="1085"/>
      <c r="M98" s="1085"/>
      <c r="N98" s="1081"/>
      <c r="O98" s="1022"/>
      <c r="P98" s="1023"/>
      <c r="Q98" s="1023"/>
      <c r="R98" s="1023"/>
      <c r="S98" s="1024"/>
      <c r="T98" s="170" t="s">
        <v>195</v>
      </c>
      <c r="U98" s="171"/>
      <c r="V98" s="172"/>
      <c r="W98" s="158" t="str">
        <f>IF(W97="","",VLOOKUP(W97,'シフト記号表（従来型・ユニット型共通）'!$C$6:$L$47,10,FALSE))</f>
        <v/>
      </c>
      <c r="X98" s="159" t="str">
        <f>IF(X97="","",VLOOKUP(X97,'シフト記号表（従来型・ユニット型共通）'!$C$6:$L$47,10,FALSE))</f>
        <v/>
      </c>
      <c r="Y98" s="159" t="str">
        <f>IF(Y97="","",VLOOKUP(Y97,'シフト記号表（従来型・ユニット型共通）'!$C$6:$L$47,10,FALSE))</f>
        <v/>
      </c>
      <c r="Z98" s="159" t="str">
        <f>IF(Z97="","",VLOOKUP(Z97,'シフト記号表（従来型・ユニット型共通）'!$C$6:$L$47,10,FALSE))</f>
        <v/>
      </c>
      <c r="AA98" s="159" t="str">
        <f>IF(AA97="","",VLOOKUP(AA97,'シフト記号表（従来型・ユニット型共通）'!$C$6:$L$47,10,FALSE))</f>
        <v/>
      </c>
      <c r="AB98" s="159" t="str">
        <f>IF(AB97="","",VLOOKUP(AB97,'シフト記号表（従来型・ユニット型共通）'!$C$6:$L$47,10,FALSE))</f>
        <v/>
      </c>
      <c r="AC98" s="160" t="str">
        <f>IF(AC97="","",VLOOKUP(AC97,'シフト記号表（従来型・ユニット型共通）'!$C$6:$L$47,10,FALSE))</f>
        <v/>
      </c>
      <c r="AD98" s="158" t="str">
        <f>IF(AD97="","",VLOOKUP(AD97,'シフト記号表（従来型・ユニット型共通）'!$C$6:$L$47,10,FALSE))</f>
        <v/>
      </c>
      <c r="AE98" s="159" t="str">
        <f>IF(AE97="","",VLOOKUP(AE97,'シフト記号表（従来型・ユニット型共通）'!$C$6:$L$47,10,FALSE))</f>
        <v/>
      </c>
      <c r="AF98" s="159" t="str">
        <f>IF(AF97="","",VLOOKUP(AF97,'シフト記号表（従来型・ユニット型共通）'!$C$6:$L$47,10,FALSE))</f>
        <v/>
      </c>
      <c r="AG98" s="159" t="str">
        <f>IF(AG97="","",VLOOKUP(AG97,'シフト記号表（従来型・ユニット型共通）'!$C$6:$L$47,10,FALSE))</f>
        <v/>
      </c>
      <c r="AH98" s="159" t="str">
        <f>IF(AH97="","",VLOOKUP(AH97,'シフト記号表（従来型・ユニット型共通）'!$C$6:$L$47,10,FALSE))</f>
        <v/>
      </c>
      <c r="AI98" s="159" t="str">
        <f>IF(AI97="","",VLOOKUP(AI97,'シフト記号表（従来型・ユニット型共通）'!$C$6:$L$47,10,FALSE))</f>
        <v/>
      </c>
      <c r="AJ98" s="160" t="str">
        <f>IF(AJ97="","",VLOOKUP(AJ97,'シフト記号表（従来型・ユニット型共通）'!$C$6:$L$47,10,FALSE))</f>
        <v/>
      </c>
      <c r="AK98" s="158" t="str">
        <f>IF(AK97="","",VLOOKUP(AK97,'シフト記号表（従来型・ユニット型共通）'!$C$6:$L$47,10,FALSE))</f>
        <v/>
      </c>
      <c r="AL98" s="159" t="str">
        <f>IF(AL97="","",VLOOKUP(AL97,'シフト記号表（従来型・ユニット型共通）'!$C$6:$L$47,10,FALSE))</f>
        <v/>
      </c>
      <c r="AM98" s="159" t="str">
        <f>IF(AM97="","",VLOOKUP(AM97,'シフト記号表（従来型・ユニット型共通）'!$C$6:$L$47,10,FALSE))</f>
        <v/>
      </c>
      <c r="AN98" s="159" t="str">
        <f>IF(AN97="","",VLOOKUP(AN97,'シフト記号表（従来型・ユニット型共通）'!$C$6:$L$47,10,FALSE))</f>
        <v/>
      </c>
      <c r="AO98" s="159" t="str">
        <f>IF(AO97="","",VLOOKUP(AO97,'シフト記号表（従来型・ユニット型共通）'!$C$6:$L$47,10,FALSE))</f>
        <v/>
      </c>
      <c r="AP98" s="159" t="str">
        <f>IF(AP97="","",VLOOKUP(AP97,'シフト記号表（従来型・ユニット型共通）'!$C$6:$L$47,10,FALSE))</f>
        <v/>
      </c>
      <c r="AQ98" s="160" t="str">
        <f>IF(AQ97="","",VLOOKUP(AQ97,'シフト記号表（従来型・ユニット型共通）'!$C$6:$L$47,10,FALSE))</f>
        <v/>
      </c>
      <c r="AR98" s="158" t="str">
        <f>IF(AR97="","",VLOOKUP(AR97,'シフト記号表（従来型・ユニット型共通）'!$C$6:$L$47,10,FALSE))</f>
        <v/>
      </c>
      <c r="AS98" s="159" t="str">
        <f>IF(AS97="","",VLOOKUP(AS97,'シフト記号表（従来型・ユニット型共通）'!$C$6:$L$47,10,FALSE))</f>
        <v/>
      </c>
      <c r="AT98" s="159" t="str">
        <f>IF(AT97="","",VLOOKUP(AT97,'シフト記号表（従来型・ユニット型共通）'!$C$6:$L$47,10,FALSE))</f>
        <v/>
      </c>
      <c r="AU98" s="159" t="str">
        <f>IF(AU97="","",VLOOKUP(AU97,'シフト記号表（従来型・ユニット型共通）'!$C$6:$L$47,10,FALSE))</f>
        <v/>
      </c>
      <c r="AV98" s="159" t="str">
        <f>IF(AV97="","",VLOOKUP(AV97,'シフト記号表（従来型・ユニット型共通）'!$C$6:$L$47,10,FALSE))</f>
        <v/>
      </c>
      <c r="AW98" s="159" t="str">
        <f>IF(AW97="","",VLOOKUP(AW97,'シフト記号表（従来型・ユニット型共通）'!$C$6:$L$47,10,FALSE))</f>
        <v/>
      </c>
      <c r="AX98" s="160" t="str">
        <f>IF(AX97="","",VLOOKUP(AX97,'シフト記号表（従来型・ユニット型共通）'!$C$6:$L$47,10,FALSE))</f>
        <v/>
      </c>
      <c r="AY98" s="158" t="str">
        <f>IF(AY97="","",VLOOKUP(AY97,'シフト記号表（従来型・ユニット型共通）'!$C$6:$L$47,10,FALSE))</f>
        <v/>
      </c>
      <c r="AZ98" s="159" t="str">
        <f>IF(AZ97="","",VLOOKUP(AZ97,'シフト記号表（従来型・ユニット型共通）'!$C$6:$L$47,10,FALSE))</f>
        <v/>
      </c>
      <c r="BA98" s="159" t="str">
        <f>IF(BA97="","",VLOOKUP(BA97,'シフト記号表（従来型・ユニット型共通）'!$C$6:$L$47,10,FALSE))</f>
        <v/>
      </c>
      <c r="BB98" s="1077">
        <f>IF($BE$3="４週",SUM(W98:AX98),IF($BE$3="暦月",SUM(W98:BA98),""))</f>
        <v>0</v>
      </c>
      <c r="BC98" s="1078"/>
      <c r="BD98" s="1079">
        <f>IF($BE$3="４週",BB98/4,IF($BE$3="暦月",(BB98/($BE$8/7)),""))</f>
        <v>0</v>
      </c>
      <c r="BE98" s="1078"/>
      <c r="BF98" s="1074"/>
      <c r="BG98" s="1075"/>
      <c r="BH98" s="1075"/>
      <c r="BI98" s="1075"/>
      <c r="BJ98" s="1076"/>
    </row>
    <row r="99" spans="2:62" ht="20.25" customHeight="1" x14ac:dyDescent="0.15">
      <c r="B99" s="992">
        <f>B97+1</f>
        <v>42</v>
      </c>
      <c r="C99" s="999"/>
      <c r="D99" s="1000"/>
      <c r="E99" s="153"/>
      <c r="F99" s="154"/>
      <c r="G99" s="153"/>
      <c r="H99" s="154"/>
      <c r="I99" s="1003"/>
      <c r="J99" s="1004"/>
      <c r="K99" s="1052"/>
      <c r="L99" s="1053"/>
      <c r="M99" s="1053"/>
      <c r="N99" s="1000"/>
      <c r="O99" s="1022"/>
      <c r="P99" s="1023"/>
      <c r="Q99" s="1023"/>
      <c r="R99" s="1023"/>
      <c r="S99" s="1024"/>
      <c r="T99" s="173" t="s">
        <v>192</v>
      </c>
      <c r="V99" s="174"/>
      <c r="W99" s="166"/>
      <c r="X99" s="167"/>
      <c r="Y99" s="167"/>
      <c r="Z99" s="167"/>
      <c r="AA99" s="167"/>
      <c r="AB99" s="167"/>
      <c r="AC99" s="168"/>
      <c r="AD99" s="166"/>
      <c r="AE99" s="167"/>
      <c r="AF99" s="167"/>
      <c r="AG99" s="167"/>
      <c r="AH99" s="167"/>
      <c r="AI99" s="167"/>
      <c r="AJ99" s="168"/>
      <c r="AK99" s="166"/>
      <c r="AL99" s="167"/>
      <c r="AM99" s="167"/>
      <c r="AN99" s="167"/>
      <c r="AO99" s="167"/>
      <c r="AP99" s="167"/>
      <c r="AQ99" s="168"/>
      <c r="AR99" s="166"/>
      <c r="AS99" s="167"/>
      <c r="AT99" s="167"/>
      <c r="AU99" s="167"/>
      <c r="AV99" s="167"/>
      <c r="AW99" s="167"/>
      <c r="AX99" s="168"/>
      <c r="AY99" s="166"/>
      <c r="AZ99" s="167"/>
      <c r="BA99" s="169"/>
      <c r="BB99" s="1054"/>
      <c r="BC99" s="1055"/>
      <c r="BD99" s="1056"/>
      <c r="BE99" s="1057"/>
      <c r="BF99" s="1058"/>
      <c r="BG99" s="1059"/>
      <c r="BH99" s="1059"/>
      <c r="BI99" s="1059"/>
      <c r="BJ99" s="1060"/>
    </row>
    <row r="100" spans="2:62" ht="20.25" customHeight="1" x14ac:dyDescent="0.15">
      <c r="B100" s="993"/>
      <c r="C100" s="1080"/>
      <c r="D100" s="1081"/>
      <c r="E100" s="175"/>
      <c r="F100" s="176">
        <f>C99</f>
        <v>0</v>
      </c>
      <c r="G100" s="175"/>
      <c r="H100" s="176">
        <f>I99</f>
        <v>0</v>
      </c>
      <c r="I100" s="1082"/>
      <c r="J100" s="1083"/>
      <c r="K100" s="1084"/>
      <c r="L100" s="1085"/>
      <c r="M100" s="1085"/>
      <c r="N100" s="1081"/>
      <c r="O100" s="1022"/>
      <c r="P100" s="1023"/>
      <c r="Q100" s="1023"/>
      <c r="R100" s="1023"/>
      <c r="S100" s="1024"/>
      <c r="T100" s="170" t="s">
        <v>195</v>
      </c>
      <c r="U100" s="171"/>
      <c r="V100" s="172"/>
      <c r="W100" s="158" t="str">
        <f>IF(W99="","",VLOOKUP(W99,'シフト記号表（従来型・ユニット型共通）'!$C$6:$L$47,10,FALSE))</f>
        <v/>
      </c>
      <c r="X100" s="159" t="str">
        <f>IF(X99="","",VLOOKUP(X99,'シフト記号表（従来型・ユニット型共通）'!$C$6:$L$47,10,FALSE))</f>
        <v/>
      </c>
      <c r="Y100" s="159" t="str">
        <f>IF(Y99="","",VLOOKUP(Y99,'シフト記号表（従来型・ユニット型共通）'!$C$6:$L$47,10,FALSE))</f>
        <v/>
      </c>
      <c r="Z100" s="159" t="str">
        <f>IF(Z99="","",VLOOKUP(Z99,'シフト記号表（従来型・ユニット型共通）'!$C$6:$L$47,10,FALSE))</f>
        <v/>
      </c>
      <c r="AA100" s="159" t="str">
        <f>IF(AA99="","",VLOOKUP(AA99,'シフト記号表（従来型・ユニット型共通）'!$C$6:$L$47,10,FALSE))</f>
        <v/>
      </c>
      <c r="AB100" s="159" t="str">
        <f>IF(AB99="","",VLOOKUP(AB99,'シフト記号表（従来型・ユニット型共通）'!$C$6:$L$47,10,FALSE))</f>
        <v/>
      </c>
      <c r="AC100" s="160" t="str">
        <f>IF(AC99="","",VLOOKUP(AC99,'シフト記号表（従来型・ユニット型共通）'!$C$6:$L$47,10,FALSE))</f>
        <v/>
      </c>
      <c r="AD100" s="158" t="str">
        <f>IF(AD99="","",VLOOKUP(AD99,'シフト記号表（従来型・ユニット型共通）'!$C$6:$L$47,10,FALSE))</f>
        <v/>
      </c>
      <c r="AE100" s="159" t="str">
        <f>IF(AE99="","",VLOOKUP(AE99,'シフト記号表（従来型・ユニット型共通）'!$C$6:$L$47,10,FALSE))</f>
        <v/>
      </c>
      <c r="AF100" s="159" t="str">
        <f>IF(AF99="","",VLOOKUP(AF99,'シフト記号表（従来型・ユニット型共通）'!$C$6:$L$47,10,FALSE))</f>
        <v/>
      </c>
      <c r="AG100" s="159" t="str">
        <f>IF(AG99="","",VLOOKUP(AG99,'シフト記号表（従来型・ユニット型共通）'!$C$6:$L$47,10,FALSE))</f>
        <v/>
      </c>
      <c r="AH100" s="159" t="str">
        <f>IF(AH99="","",VLOOKUP(AH99,'シフト記号表（従来型・ユニット型共通）'!$C$6:$L$47,10,FALSE))</f>
        <v/>
      </c>
      <c r="AI100" s="159" t="str">
        <f>IF(AI99="","",VLOOKUP(AI99,'シフト記号表（従来型・ユニット型共通）'!$C$6:$L$47,10,FALSE))</f>
        <v/>
      </c>
      <c r="AJ100" s="160" t="str">
        <f>IF(AJ99="","",VLOOKUP(AJ99,'シフト記号表（従来型・ユニット型共通）'!$C$6:$L$47,10,FALSE))</f>
        <v/>
      </c>
      <c r="AK100" s="158" t="str">
        <f>IF(AK99="","",VLOOKUP(AK99,'シフト記号表（従来型・ユニット型共通）'!$C$6:$L$47,10,FALSE))</f>
        <v/>
      </c>
      <c r="AL100" s="159" t="str">
        <f>IF(AL99="","",VLOOKUP(AL99,'シフト記号表（従来型・ユニット型共通）'!$C$6:$L$47,10,FALSE))</f>
        <v/>
      </c>
      <c r="AM100" s="159" t="str">
        <f>IF(AM99="","",VLOOKUP(AM99,'シフト記号表（従来型・ユニット型共通）'!$C$6:$L$47,10,FALSE))</f>
        <v/>
      </c>
      <c r="AN100" s="159" t="str">
        <f>IF(AN99="","",VLOOKUP(AN99,'シフト記号表（従来型・ユニット型共通）'!$C$6:$L$47,10,FALSE))</f>
        <v/>
      </c>
      <c r="AO100" s="159" t="str">
        <f>IF(AO99="","",VLOOKUP(AO99,'シフト記号表（従来型・ユニット型共通）'!$C$6:$L$47,10,FALSE))</f>
        <v/>
      </c>
      <c r="AP100" s="159" t="str">
        <f>IF(AP99="","",VLOOKUP(AP99,'シフト記号表（従来型・ユニット型共通）'!$C$6:$L$47,10,FALSE))</f>
        <v/>
      </c>
      <c r="AQ100" s="160" t="str">
        <f>IF(AQ99="","",VLOOKUP(AQ99,'シフト記号表（従来型・ユニット型共通）'!$C$6:$L$47,10,FALSE))</f>
        <v/>
      </c>
      <c r="AR100" s="158" t="str">
        <f>IF(AR99="","",VLOOKUP(AR99,'シフト記号表（従来型・ユニット型共通）'!$C$6:$L$47,10,FALSE))</f>
        <v/>
      </c>
      <c r="AS100" s="159" t="str">
        <f>IF(AS99="","",VLOOKUP(AS99,'シフト記号表（従来型・ユニット型共通）'!$C$6:$L$47,10,FALSE))</f>
        <v/>
      </c>
      <c r="AT100" s="159" t="str">
        <f>IF(AT99="","",VLOOKUP(AT99,'シフト記号表（従来型・ユニット型共通）'!$C$6:$L$47,10,FALSE))</f>
        <v/>
      </c>
      <c r="AU100" s="159" t="str">
        <f>IF(AU99="","",VLOOKUP(AU99,'シフト記号表（従来型・ユニット型共通）'!$C$6:$L$47,10,FALSE))</f>
        <v/>
      </c>
      <c r="AV100" s="159" t="str">
        <f>IF(AV99="","",VLOOKUP(AV99,'シフト記号表（従来型・ユニット型共通）'!$C$6:$L$47,10,FALSE))</f>
        <v/>
      </c>
      <c r="AW100" s="159" t="str">
        <f>IF(AW99="","",VLOOKUP(AW99,'シフト記号表（従来型・ユニット型共通）'!$C$6:$L$47,10,FALSE))</f>
        <v/>
      </c>
      <c r="AX100" s="160" t="str">
        <f>IF(AX99="","",VLOOKUP(AX99,'シフト記号表（従来型・ユニット型共通）'!$C$6:$L$47,10,FALSE))</f>
        <v/>
      </c>
      <c r="AY100" s="158" t="str">
        <f>IF(AY99="","",VLOOKUP(AY99,'シフト記号表（従来型・ユニット型共通）'!$C$6:$L$47,10,FALSE))</f>
        <v/>
      </c>
      <c r="AZ100" s="159" t="str">
        <f>IF(AZ99="","",VLOOKUP(AZ99,'シフト記号表（従来型・ユニット型共通）'!$C$6:$L$47,10,FALSE))</f>
        <v/>
      </c>
      <c r="BA100" s="159" t="str">
        <f>IF(BA99="","",VLOOKUP(BA99,'シフト記号表（従来型・ユニット型共通）'!$C$6:$L$47,10,FALSE))</f>
        <v/>
      </c>
      <c r="BB100" s="1077">
        <f>IF($BE$3="４週",SUM(W100:AX100),IF($BE$3="暦月",SUM(W100:BA100),""))</f>
        <v>0</v>
      </c>
      <c r="BC100" s="1078"/>
      <c r="BD100" s="1079">
        <f>IF($BE$3="４週",BB100/4,IF($BE$3="暦月",(BB100/($BE$8/7)),""))</f>
        <v>0</v>
      </c>
      <c r="BE100" s="1078"/>
      <c r="BF100" s="1074"/>
      <c r="BG100" s="1075"/>
      <c r="BH100" s="1075"/>
      <c r="BI100" s="1075"/>
      <c r="BJ100" s="1076"/>
    </row>
    <row r="101" spans="2:62" ht="20.25" customHeight="1" x14ac:dyDescent="0.15">
      <c r="B101" s="992">
        <f>B99+1</f>
        <v>43</v>
      </c>
      <c r="C101" s="999"/>
      <c r="D101" s="1000"/>
      <c r="E101" s="153"/>
      <c r="F101" s="154"/>
      <c r="G101" s="153"/>
      <c r="H101" s="154"/>
      <c r="I101" s="1003"/>
      <c r="J101" s="1004"/>
      <c r="K101" s="1052"/>
      <c r="L101" s="1053"/>
      <c r="M101" s="1053"/>
      <c r="N101" s="1000"/>
      <c r="O101" s="1022"/>
      <c r="P101" s="1023"/>
      <c r="Q101" s="1023"/>
      <c r="R101" s="1023"/>
      <c r="S101" s="1024"/>
      <c r="T101" s="173" t="s">
        <v>192</v>
      </c>
      <c r="V101" s="174"/>
      <c r="W101" s="166"/>
      <c r="X101" s="167"/>
      <c r="Y101" s="167"/>
      <c r="Z101" s="167"/>
      <c r="AA101" s="167"/>
      <c r="AB101" s="167"/>
      <c r="AC101" s="168"/>
      <c r="AD101" s="166"/>
      <c r="AE101" s="167"/>
      <c r="AF101" s="167"/>
      <c r="AG101" s="167"/>
      <c r="AH101" s="167"/>
      <c r="AI101" s="167"/>
      <c r="AJ101" s="168"/>
      <c r="AK101" s="166"/>
      <c r="AL101" s="167"/>
      <c r="AM101" s="167"/>
      <c r="AN101" s="167"/>
      <c r="AO101" s="167"/>
      <c r="AP101" s="167"/>
      <c r="AQ101" s="168"/>
      <c r="AR101" s="166"/>
      <c r="AS101" s="167"/>
      <c r="AT101" s="167"/>
      <c r="AU101" s="167"/>
      <c r="AV101" s="167"/>
      <c r="AW101" s="167"/>
      <c r="AX101" s="168"/>
      <c r="AY101" s="166"/>
      <c r="AZ101" s="167"/>
      <c r="BA101" s="169"/>
      <c r="BB101" s="1054"/>
      <c r="BC101" s="1055"/>
      <c r="BD101" s="1056"/>
      <c r="BE101" s="1057"/>
      <c r="BF101" s="1058"/>
      <c r="BG101" s="1059"/>
      <c r="BH101" s="1059"/>
      <c r="BI101" s="1059"/>
      <c r="BJ101" s="1060"/>
    </row>
    <row r="102" spans="2:62" ht="20.25" customHeight="1" x14ac:dyDescent="0.15">
      <c r="B102" s="993"/>
      <c r="C102" s="1080"/>
      <c r="D102" s="1081"/>
      <c r="E102" s="175"/>
      <c r="F102" s="176">
        <f>C101</f>
        <v>0</v>
      </c>
      <c r="G102" s="175"/>
      <c r="H102" s="176">
        <f>I101</f>
        <v>0</v>
      </c>
      <c r="I102" s="1082"/>
      <c r="J102" s="1083"/>
      <c r="K102" s="1084"/>
      <c r="L102" s="1085"/>
      <c r="M102" s="1085"/>
      <c r="N102" s="1081"/>
      <c r="O102" s="1022"/>
      <c r="P102" s="1023"/>
      <c r="Q102" s="1023"/>
      <c r="R102" s="1023"/>
      <c r="S102" s="1024"/>
      <c r="T102" s="170" t="s">
        <v>195</v>
      </c>
      <c r="U102" s="171"/>
      <c r="V102" s="172"/>
      <c r="W102" s="158" t="str">
        <f>IF(W101="","",VLOOKUP(W101,'シフト記号表（従来型・ユニット型共通）'!$C$6:$L$47,10,FALSE))</f>
        <v/>
      </c>
      <c r="X102" s="159" t="str">
        <f>IF(X101="","",VLOOKUP(X101,'シフト記号表（従来型・ユニット型共通）'!$C$6:$L$47,10,FALSE))</f>
        <v/>
      </c>
      <c r="Y102" s="159" t="str">
        <f>IF(Y101="","",VLOOKUP(Y101,'シフト記号表（従来型・ユニット型共通）'!$C$6:$L$47,10,FALSE))</f>
        <v/>
      </c>
      <c r="Z102" s="159" t="str">
        <f>IF(Z101="","",VLOOKUP(Z101,'シフト記号表（従来型・ユニット型共通）'!$C$6:$L$47,10,FALSE))</f>
        <v/>
      </c>
      <c r="AA102" s="159" t="str">
        <f>IF(AA101="","",VLOOKUP(AA101,'シフト記号表（従来型・ユニット型共通）'!$C$6:$L$47,10,FALSE))</f>
        <v/>
      </c>
      <c r="AB102" s="159" t="str">
        <f>IF(AB101="","",VLOOKUP(AB101,'シフト記号表（従来型・ユニット型共通）'!$C$6:$L$47,10,FALSE))</f>
        <v/>
      </c>
      <c r="AC102" s="160" t="str">
        <f>IF(AC101="","",VLOOKUP(AC101,'シフト記号表（従来型・ユニット型共通）'!$C$6:$L$47,10,FALSE))</f>
        <v/>
      </c>
      <c r="AD102" s="158" t="str">
        <f>IF(AD101="","",VLOOKUP(AD101,'シフト記号表（従来型・ユニット型共通）'!$C$6:$L$47,10,FALSE))</f>
        <v/>
      </c>
      <c r="AE102" s="159" t="str">
        <f>IF(AE101="","",VLOOKUP(AE101,'シフト記号表（従来型・ユニット型共通）'!$C$6:$L$47,10,FALSE))</f>
        <v/>
      </c>
      <c r="AF102" s="159" t="str">
        <f>IF(AF101="","",VLOOKUP(AF101,'シフト記号表（従来型・ユニット型共通）'!$C$6:$L$47,10,FALSE))</f>
        <v/>
      </c>
      <c r="AG102" s="159" t="str">
        <f>IF(AG101="","",VLOOKUP(AG101,'シフト記号表（従来型・ユニット型共通）'!$C$6:$L$47,10,FALSE))</f>
        <v/>
      </c>
      <c r="AH102" s="159" t="str">
        <f>IF(AH101="","",VLOOKUP(AH101,'シフト記号表（従来型・ユニット型共通）'!$C$6:$L$47,10,FALSE))</f>
        <v/>
      </c>
      <c r="AI102" s="159" t="str">
        <f>IF(AI101="","",VLOOKUP(AI101,'シフト記号表（従来型・ユニット型共通）'!$C$6:$L$47,10,FALSE))</f>
        <v/>
      </c>
      <c r="AJ102" s="160" t="str">
        <f>IF(AJ101="","",VLOOKUP(AJ101,'シフト記号表（従来型・ユニット型共通）'!$C$6:$L$47,10,FALSE))</f>
        <v/>
      </c>
      <c r="AK102" s="158" t="str">
        <f>IF(AK101="","",VLOOKUP(AK101,'シフト記号表（従来型・ユニット型共通）'!$C$6:$L$47,10,FALSE))</f>
        <v/>
      </c>
      <c r="AL102" s="159" t="str">
        <f>IF(AL101="","",VLOOKUP(AL101,'シフト記号表（従来型・ユニット型共通）'!$C$6:$L$47,10,FALSE))</f>
        <v/>
      </c>
      <c r="AM102" s="159" t="str">
        <f>IF(AM101="","",VLOOKUP(AM101,'シフト記号表（従来型・ユニット型共通）'!$C$6:$L$47,10,FALSE))</f>
        <v/>
      </c>
      <c r="AN102" s="159" t="str">
        <f>IF(AN101="","",VLOOKUP(AN101,'シフト記号表（従来型・ユニット型共通）'!$C$6:$L$47,10,FALSE))</f>
        <v/>
      </c>
      <c r="AO102" s="159" t="str">
        <f>IF(AO101="","",VLOOKUP(AO101,'シフト記号表（従来型・ユニット型共通）'!$C$6:$L$47,10,FALSE))</f>
        <v/>
      </c>
      <c r="AP102" s="159" t="str">
        <f>IF(AP101="","",VLOOKUP(AP101,'シフト記号表（従来型・ユニット型共通）'!$C$6:$L$47,10,FALSE))</f>
        <v/>
      </c>
      <c r="AQ102" s="160" t="str">
        <f>IF(AQ101="","",VLOOKUP(AQ101,'シフト記号表（従来型・ユニット型共通）'!$C$6:$L$47,10,FALSE))</f>
        <v/>
      </c>
      <c r="AR102" s="158" t="str">
        <f>IF(AR101="","",VLOOKUP(AR101,'シフト記号表（従来型・ユニット型共通）'!$C$6:$L$47,10,FALSE))</f>
        <v/>
      </c>
      <c r="AS102" s="159" t="str">
        <f>IF(AS101="","",VLOOKUP(AS101,'シフト記号表（従来型・ユニット型共通）'!$C$6:$L$47,10,FALSE))</f>
        <v/>
      </c>
      <c r="AT102" s="159" t="str">
        <f>IF(AT101="","",VLOOKUP(AT101,'シフト記号表（従来型・ユニット型共通）'!$C$6:$L$47,10,FALSE))</f>
        <v/>
      </c>
      <c r="AU102" s="159" t="str">
        <f>IF(AU101="","",VLOOKUP(AU101,'シフト記号表（従来型・ユニット型共通）'!$C$6:$L$47,10,FALSE))</f>
        <v/>
      </c>
      <c r="AV102" s="159" t="str">
        <f>IF(AV101="","",VLOOKUP(AV101,'シフト記号表（従来型・ユニット型共通）'!$C$6:$L$47,10,FALSE))</f>
        <v/>
      </c>
      <c r="AW102" s="159" t="str">
        <f>IF(AW101="","",VLOOKUP(AW101,'シフト記号表（従来型・ユニット型共通）'!$C$6:$L$47,10,FALSE))</f>
        <v/>
      </c>
      <c r="AX102" s="160" t="str">
        <f>IF(AX101="","",VLOOKUP(AX101,'シフト記号表（従来型・ユニット型共通）'!$C$6:$L$47,10,FALSE))</f>
        <v/>
      </c>
      <c r="AY102" s="158" t="str">
        <f>IF(AY101="","",VLOOKUP(AY101,'シフト記号表（従来型・ユニット型共通）'!$C$6:$L$47,10,FALSE))</f>
        <v/>
      </c>
      <c r="AZ102" s="159" t="str">
        <f>IF(AZ101="","",VLOOKUP(AZ101,'シフト記号表（従来型・ユニット型共通）'!$C$6:$L$47,10,FALSE))</f>
        <v/>
      </c>
      <c r="BA102" s="159" t="str">
        <f>IF(BA101="","",VLOOKUP(BA101,'シフト記号表（従来型・ユニット型共通）'!$C$6:$L$47,10,FALSE))</f>
        <v/>
      </c>
      <c r="BB102" s="1077">
        <f>IF($BE$3="４週",SUM(W102:AX102),IF($BE$3="暦月",SUM(W102:BA102),""))</f>
        <v>0</v>
      </c>
      <c r="BC102" s="1078"/>
      <c r="BD102" s="1079">
        <f>IF($BE$3="４週",BB102/4,IF($BE$3="暦月",(BB102/($BE$8/7)),""))</f>
        <v>0</v>
      </c>
      <c r="BE102" s="1078"/>
      <c r="BF102" s="1074"/>
      <c r="BG102" s="1075"/>
      <c r="BH102" s="1075"/>
      <c r="BI102" s="1075"/>
      <c r="BJ102" s="1076"/>
    </row>
    <row r="103" spans="2:62" ht="20.25" customHeight="1" x14ac:dyDescent="0.15">
      <c r="B103" s="992">
        <f>B101+1</f>
        <v>44</v>
      </c>
      <c r="C103" s="999"/>
      <c r="D103" s="1000"/>
      <c r="E103" s="153"/>
      <c r="F103" s="154"/>
      <c r="G103" s="153"/>
      <c r="H103" s="154"/>
      <c r="I103" s="1003"/>
      <c r="J103" s="1004"/>
      <c r="K103" s="1052"/>
      <c r="L103" s="1053"/>
      <c r="M103" s="1053"/>
      <c r="N103" s="1000"/>
      <c r="O103" s="1022"/>
      <c r="P103" s="1023"/>
      <c r="Q103" s="1023"/>
      <c r="R103" s="1023"/>
      <c r="S103" s="1024"/>
      <c r="T103" s="173" t="s">
        <v>192</v>
      </c>
      <c r="V103" s="174"/>
      <c r="W103" s="166"/>
      <c r="X103" s="167"/>
      <c r="Y103" s="167"/>
      <c r="Z103" s="167"/>
      <c r="AA103" s="167"/>
      <c r="AB103" s="167"/>
      <c r="AC103" s="168"/>
      <c r="AD103" s="166"/>
      <c r="AE103" s="167"/>
      <c r="AF103" s="167"/>
      <c r="AG103" s="167"/>
      <c r="AH103" s="167"/>
      <c r="AI103" s="167"/>
      <c r="AJ103" s="168"/>
      <c r="AK103" s="166"/>
      <c r="AL103" s="167"/>
      <c r="AM103" s="167"/>
      <c r="AN103" s="167"/>
      <c r="AO103" s="167"/>
      <c r="AP103" s="167"/>
      <c r="AQ103" s="168"/>
      <c r="AR103" s="166"/>
      <c r="AS103" s="167"/>
      <c r="AT103" s="167"/>
      <c r="AU103" s="167"/>
      <c r="AV103" s="167"/>
      <c r="AW103" s="167"/>
      <c r="AX103" s="168"/>
      <c r="AY103" s="166"/>
      <c r="AZ103" s="167"/>
      <c r="BA103" s="169"/>
      <c r="BB103" s="1054"/>
      <c r="BC103" s="1055"/>
      <c r="BD103" s="1056"/>
      <c r="BE103" s="1057"/>
      <c r="BF103" s="1058"/>
      <c r="BG103" s="1059"/>
      <c r="BH103" s="1059"/>
      <c r="BI103" s="1059"/>
      <c r="BJ103" s="1060"/>
    </row>
    <row r="104" spans="2:62" ht="20.25" customHeight="1" x14ac:dyDescent="0.15">
      <c r="B104" s="993"/>
      <c r="C104" s="1080"/>
      <c r="D104" s="1081"/>
      <c r="E104" s="175"/>
      <c r="F104" s="176">
        <f>C103</f>
        <v>0</v>
      </c>
      <c r="G104" s="175"/>
      <c r="H104" s="176">
        <f>I103</f>
        <v>0</v>
      </c>
      <c r="I104" s="1082"/>
      <c r="J104" s="1083"/>
      <c r="K104" s="1084"/>
      <c r="L104" s="1085"/>
      <c r="M104" s="1085"/>
      <c r="N104" s="1081"/>
      <c r="O104" s="1022"/>
      <c r="P104" s="1023"/>
      <c r="Q104" s="1023"/>
      <c r="R104" s="1023"/>
      <c r="S104" s="1024"/>
      <c r="T104" s="170" t="s">
        <v>195</v>
      </c>
      <c r="U104" s="171"/>
      <c r="V104" s="172"/>
      <c r="W104" s="158" t="str">
        <f>IF(W103="","",VLOOKUP(W103,'シフト記号表（従来型・ユニット型共通）'!$C$6:$L$47,10,FALSE))</f>
        <v/>
      </c>
      <c r="X104" s="159" t="str">
        <f>IF(X103="","",VLOOKUP(X103,'シフト記号表（従来型・ユニット型共通）'!$C$6:$L$47,10,FALSE))</f>
        <v/>
      </c>
      <c r="Y104" s="159" t="str">
        <f>IF(Y103="","",VLOOKUP(Y103,'シフト記号表（従来型・ユニット型共通）'!$C$6:$L$47,10,FALSE))</f>
        <v/>
      </c>
      <c r="Z104" s="159" t="str">
        <f>IF(Z103="","",VLOOKUP(Z103,'シフト記号表（従来型・ユニット型共通）'!$C$6:$L$47,10,FALSE))</f>
        <v/>
      </c>
      <c r="AA104" s="159" t="str">
        <f>IF(AA103="","",VLOOKUP(AA103,'シフト記号表（従来型・ユニット型共通）'!$C$6:$L$47,10,FALSE))</f>
        <v/>
      </c>
      <c r="AB104" s="159" t="str">
        <f>IF(AB103="","",VLOOKUP(AB103,'シフト記号表（従来型・ユニット型共通）'!$C$6:$L$47,10,FALSE))</f>
        <v/>
      </c>
      <c r="AC104" s="160" t="str">
        <f>IF(AC103="","",VLOOKUP(AC103,'シフト記号表（従来型・ユニット型共通）'!$C$6:$L$47,10,FALSE))</f>
        <v/>
      </c>
      <c r="AD104" s="158" t="str">
        <f>IF(AD103="","",VLOOKUP(AD103,'シフト記号表（従来型・ユニット型共通）'!$C$6:$L$47,10,FALSE))</f>
        <v/>
      </c>
      <c r="AE104" s="159" t="str">
        <f>IF(AE103="","",VLOOKUP(AE103,'シフト記号表（従来型・ユニット型共通）'!$C$6:$L$47,10,FALSE))</f>
        <v/>
      </c>
      <c r="AF104" s="159" t="str">
        <f>IF(AF103="","",VLOOKUP(AF103,'シフト記号表（従来型・ユニット型共通）'!$C$6:$L$47,10,FALSE))</f>
        <v/>
      </c>
      <c r="AG104" s="159" t="str">
        <f>IF(AG103="","",VLOOKUP(AG103,'シフト記号表（従来型・ユニット型共通）'!$C$6:$L$47,10,FALSE))</f>
        <v/>
      </c>
      <c r="AH104" s="159" t="str">
        <f>IF(AH103="","",VLOOKUP(AH103,'シフト記号表（従来型・ユニット型共通）'!$C$6:$L$47,10,FALSE))</f>
        <v/>
      </c>
      <c r="AI104" s="159" t="str">
        <f>IF(AI103="","",VLOOKUP(AI103,'シフト記号表（従来型・ユニット型共通）'!$C$6:$L$47,10,FALSE))</f>
        <v/>
      </c>
      <c r="AJ104" s="160" t="str">
        <f>IF(AJ103="","",VLOOKUP(AJ103,'シフト記号表（従来型・ユニット型共通）'!$C$6:$L$47,10,FALSE))</f>
        <v/>
      </c>
      <c r="AK104" s="158" t="str">
        <f>IF(AK103="","",VLOOKUP(AK103,'シフト記号表（従来型・ユニット型共通）'!$C$6:$L$47,10,FALSE))</f>
        <v/>
      </c>
      <c r="AL104" s="159" t="str">
        <f>IF(AL103="","",VLOOKUP(AL103,'シフト記号表（従来型・ユニット型共通）'!$C$6:$L$47,10,FALSE))</f>
        <v/>
      </c>
      <c r="AM104" s="159" t="str">
        <f>IF(AM103="","",VLOOKUP(AM103,'シフト記号表（従来型・ユニット型共通）'!$C$6:$L$47,10,FALSE))</f>
        <v/>
      </c>
      <c r="AN104" s="159" t="str">
        <f>IF(AN103="","",VLOOKUP(AN103,'シフト記号表（従来型・ユニット型共通）'!$C$6:$L$47,10,FALSE))</f>
        <v/>
      </c>
      <c r="AO104" s="159" t="str">
        <f>IF(AO103="","",VLOOKUP(AO103,'シフト記号表（従来型・ユニット型共通）'!$C$6:$L$47,10,FALSE))</f>
        <v/>
      </c>
      <c r="AP104" s="159" t="str">
        <f>IF(AP103="","",VLOOKUP(AP103,'シフト記号表（従来型・ユニット型共通）'!$C$6:$L$47,10,FALSE))</f>
        <v/>
      </c>
      <c r="AQ104" s="160" t="str">
        <f>IF(AQ103="","",VLOOKUP(AQ103,'シフト記号表（従来型・ユニット型共通）'!$C$6:$L$47,10,FALSE))</f>
        <v/>
      </c>
      <c r="AR104" s="158" t="str">
        <f>IF(AR103="","",VLOOKUP(AR103,'シフト記号表（従来型・ユニット型共通）'!$C$6:$L$47,10,FALSE))</f>
        <v/>
      </c>
      <c r="AS104" s="159" t="str">
        <f>IF(AS103="","",VLOOKUP(AS103,'シフト記号表（従来型・ユニット型共通）'!$C$6:$L$47,10,FALSE))</f>
        <v/>
      </c>
      <c r="AT104" s="159" t="str">
        <f>IF(AT103="","",VLOOKUP(AT103,'シフト記号表（従来型・ユニット型共通）'!$C$6:$L$47,10,FALSE))</f>
        <v/>
      </c>
      <c r="AU104" s="159" t="str">
        <f>IF(AU103="","",VLOOKUP(AU103,'シフト記号表（従来型・ユニット型共通）'!$C$6:$L$47,10,FALSE))</f>
        <v/>
      </c>
      <c r="AV104" s="159" t="str">
        <f>IF(AV103="","",VLOOKUP(AV103,'シフト記号表（従来型・ユニット型共通）'!$C$6:$L$47,10,FALSE))</f>
        <v/>
      </c>
      <c r="AW104" s="159" t="str">
        <f>IF(AW103="","",VLOOKUP(AW103,'シフト記号表（従来型・ユニット型共通）'!$C$6:$L$47,10,FALSE))</f>
        <v/>
      </c>
      <c r="AX104" s="160" t="str">
        <f>IF(AX103="","",VLOOKUP(AX103,'シフト記号表（従来型・ユニット型共通）'!$C$6:$L$47,10,FALSE))</f>
        <v/>
      </c>
      <c r="AY104" s="158" t="str">
        <f>IF(AY103="","",VLOOKUP(AY103,'シフト記号表（従来型・ユニット型共通）'!$C$6:$L$47,10,FALSE))</f>
        <v/>
      </c>
      <c r="AZ104" s="159" t="str">
        <f>IF(AZ103="","",VLOOKUP(AZ103,'シフト記号表（従来型・ユニット型共通）'!$C$6:$L$47,10,FALSE))</f>
        <v/>
      </c>
      <c r="BA104" s="159" t="str">
        <f>IF(BA103="","",VLOOKUP(BA103,'シフト記号表（従来型・ユニット型共通）'!$C$6:$L$47,10,FALSE))</f>
        <v/>
      </c>
      <c r="BB104" s="1077">
        <f>IF($BE$3="４週",SUM(W104:AX104),IF($BE$3="暦月",SUM(W104:BA104),""))</f>
        <v>0</v>
      </c>
      <c r="BC104" s="1078"/>
      <c r="BD104" s="1079">
        <f>IF($BE$3="４週",BB104/4,IF($BE$3="暦月",(BB104/($BE$8/7)),""))</f>
        <v>0</v>
      </c>
      <c r="BE104" s="1078"/>
      <c r="BF104" s="1074"/>
      <c r="BG104" s="1075"/>
      <c r="BH104" s="1075"/>
      <c r="BI104" s="1075"/>
      <c r="BJ104" s="1076"/>
    </row>
    <row r="105" spans="2:62" ht="20.25" customHeight="1" x14ac:dyDescent="0.15">
      <c r="B105" s="992">
        <f>B103+1</f>
        <v>45</v>
      </c>
      <c r="C105" s="999"/>
      <c r="D105" s="1000"/>
      <c r="E105" s="153"/>
      <c r="F105" s="154"/>
      <c r="G105" s="153"/>
      <c r="H105" s="154"/>
      <c r="I105" s="1003"/>
      <c r="J105" s="1004"/>
      <c r="K105" s="1052"/>
      <c r="L105" s="1053"/>
      <c r="M105" s="1053"/>
      <c r="N105" s="1000"/>
      <c r="O105" s="1022"/>
      <c r="P105" s="1023"/>
      <c r="Q105" s="1023"/>
      <c r="R105" s="1023"/>
      <c r="S105" s="1024"/>
      <c r="T105" s="173" t="s">
        <v>192</v>
      </c>
      <c r="V105" s="174"/>
      <c r="W105" s="166"/>
      <c r="X105" s="167"/>
      <c r="Y105" s="167"/>
      <c r="Z105" s="167"/>
      <c r="AA105" s="167"/>
      <c r="AB105" s="167"/>
      <c r="AC105" s="168"/>
      <c r="AD105" s="166"/>
      <c r="AE105" s="167"/>
      <c r="AF105" s="167"/>
      <c r="AG105" s="167"/>
      <c r="AH105" s="167"/>
      <c r="AI105" s="167"/>
      <c r="AJ105" s="168"/>
      <c r="AK105" s="166"/>
      <c r="AL105" s="167"/>
      <c r="AM105" s="167"/>
      <c r="AN105" s="167"/>
      <c r="AO105" s="167"/>
      <c r="AP105" s="167"/>
      <c r="AQ105" s="168"/>
      <c r="AR105" s="166"/>
      <c r="AS105" s="167"/>
      <c r="AT105" s="167"/>
      <c r="AU105" s="167"/>
      <c r="AV105" s="167"/>
      <c r="AW105" s="167"/>
      <c r="AX105" s="168"/>
      <c r="AY105" s="166"/>
      <c r="AZ105" s="167"/>
      <c r="BA105" s="169"/>
      <c r="BB105" s="1054"/>
      <c r="BC105" s="1055"/>
      <c r="BD105" s="1056"/>
      <c r="BE105" s="1057"/>
      <c r="BF105" s="1058"/>
      <c r="BG105" s="1059"/>
      <c r="BH105" s="1059"/>
      <c r="BI105" s="1059"/>
      <c r="BJ105" s="1060"/>
    </row>
    <row r="106" spans="2:62" ht="20.25" customHeight="1" x14ac:dyDescent="0.15">
      <c r="B106" s="993"/>
      <c r="C106" s="1080"/>
      <c r="D106" s="1081"/>
      <c r="E106" s="175"/>
      <c r="F106" s="176">
        <f>C105</f>
        <v>0</v>
      </c>
      <c r="G106" s="175"/>
      <c r="H106" s="176">
        <f>I105</f>
        <v>0</v>
      </c>
      <c r="I106" s="1082"/>
      <c r="J106" s="1083"/>
      <c r="K106" s="1084"/>
      <c r="L106" s="1085"/>
      <c r="M106" s="1085"/>
      <c r="N106" s="1081"/>
      <c r="O106" s="1022"/>
      <c r="P106" s="1023"/>
      <c r="Q106" s="1023"/>
      <c r="R106" s="1023"/>
      <c r="S106" s="1024"/>
      <c r="T106" s="170" t="s">
        <v>195</v>
      </c>
      <c r="U106" s="171"/>
      <c r="V106" s="172"/>
      <c r="W106" s="158" t="str">
        <f>IF(W105="","",VLOOKUP(W105,'シフト記号表（従来型・ユニット型共通）'!$C$6:$L$47,10,FALSE))</f>
        <v/>
      </c>
      <c r="X106" s="159" t="str">
        <f>IF(X105="","",VLOOKUP(X105,'シフト記号表（従来型・ユニット型共通）'!$C$6:$L$47,10,FALSE))</f>
        <v/>
      </c>
      <c r="Y106" s="159" t="str">
        <f>IF(Y105="","",VLOOKUP(Y105,'シフト記号表（従来型・ユニット型共通）'!$C$6:$L$47,10,FALSE))</f>
        <v/>
      </c>
      <c r="Z106" s="159" t="str">
        <f>IF(Z105="","",VLOOKUP(Z105,'シフト記号表（従来型・ユニット型共通）'!$C$6:$L$47,10,FALSE))</f>
        <v/>
      </c>
      <c r="AA106" s="159" t="str">
        <f>IF(AA105="","",VLOOKUP(AA105,'シフト記号表（従来型・ユニット型共通）'!$C$6:$L$47,10,FALSE))</f>
        <v/>
      </c>
      <c r="AB106" s="159" t="str">
        <f>IF(AB105="","",VLOOKUP(AB105,'シフト記号表（従来型・ユニット型共通）'!$C$6:$L$47,10,FALSE))</f>
        <v/>
      </c>
      <c r="AC106" s="160" t="str">
        <f>IF(AC105="","",VLOOKUP(AC105,'シフト記号表（従来型・ユニット型共通）'!$C$6:$L$47,10,FALSE))</f>
        <v/>
      </c>
      <c r="AD106" s="158" t="str">
        <f>IF(AD105="","",VLOOKUP(AD105,'シフト記号表（従来型・ユニット型共通）'!$C$6:$L$47,10,FALSE))</f>
        <v/>
      </c>
      <c r="AE106" s="159" t="str">
        <f>IF(AE105="","",VLOOKUP(AE105,'シフト記号表（従来型・ユニット型共通）'!$C$6:$L$47,10,FALSE))</f>
        <v/>
      </c>
      <c r="AF106" s="159" t="str">
        <f>IF(AF105="","",VLOOKUP(AF105,'シフト記号表（従来型・ユニット型共通）'!$C$6:$L$47,10,FALSE))</f>
        <v/>
      </c>
      <c r="AG106" s="159" t="str">
        <f>IF(AG105="","",VLOOKUP(AG105,'シフト記号表（従来型・ユニット型共通）'!$C$6:$L$47,10,FALSE))</f>
        <v/>
      </c>
      <c r="AH106" s="159" t="str">
        <f>IF(AH105="","",VLOOKUP(AH105,'シフト記号表（従来型・ユニット型共通）'!$C$6:$L$47,10,FALSE))</f>
        <v/>
      </c>
      <c r="AI106" s="159" t="str">
        <f>IF(AI105="","",VLOOKUP(AI105,'シフト記号表（従来型・ユニット型共通）'!$C$6:$L$47,10,FALSE))</f>
        <v/>
      </c>
      <c r="AJ106" s="160" t="str">
        <f>IF(AJ105="","",VLOOKUP(AJ105,'シフト記号表（従来型・ユニット型共通）'!$C$6:$L$47,10,FALSE))</f>
        <v/>
      </c>
      <c r="AK106" s="158" t="str">
        <f>IF(AK105="","",VLOOKUP(AK105,'シフト記号表（従来型・ユニット型共通）'!$C$6:$L$47,10,FALSE))</f>
        <v/>
      </c>
      <c r="AL106" s="159" t="str">
        <f>IF(AL105="","",VLOOKUP(AL105,'シフト記号表（従来型・ユニット型共通）'!$C$6:$L$47,10,FALSE))</f>
        <v/>
      </c>
      <c r="AM106" s="159" t="str">
        <f>IF(AM105="","",VLOOKUP(AM105,'シフト記号表（従来型・ユニット型共通）'!$C$6:$L$47,10,FALSE))</f>
        <v/>
      </c>
      <c r="AN106" s="159" t="str">
        <f>IF(AN105="","",VLOOKUP(AN105,'シフト記号表（従来型・ユニット型共通）'!$C$6:$L$47,10,FALSE))</f>
        <v/>
      </c>
      <c r="AO106" s="159" t="str">
        <f>IF(AO105="","",VLOOKUP(AO105,'シフト記号表（従来型・ユニット型共通）'!$C$6:$L$47,10,FALSE))</f>
        <v/>
      </c>
      <c r="AP106" s="159" t="str">
        <f>IF(AP105="","",VLOOKUP(AP105,'シフト記号表（従来型・ユニット型共通）'!$C$6:$L$47,10,FALSE))</f>
        <v/>
      </c>
      <c r="AQ106" s="160" t="str">
        <f>IF(AQ105="","",VLOOKUP(AQ105,'シフト記号表（従来型・ユニット型共通）'!$C$6:$L$47,10,FALSE))</f>
        <v/>
      </c>
      <c r="AR106" s="158" t="str">
        <f>IF(AR105="","",VLOOKUP(AR105,'シフト記号表（従来型・ユニット型共通）'!$C$6:$L$47,10,FALSE))</f>
        <v/>
      </c>
      <c r="AS106" s="159" t="str">
        <f>IF(AS105="","",VLOOKUP(AS105,'シフト記号表（従来型・ユニット型共通）'!$C$6:$L$47,10,FALSE))</f>
        <v/>
      </c>
      <c r="AT106" s="159" t="str">
        <f>IF(AT105="","",VLOOKUP(AT105,'シフト記号表（従来型・ユニット型共通）'!$C$6:$L$47,10,FALSE))</f>
        <v/>
      </c>
      <c r="AU106" s="159" t="str">
        <f>IF(AU105="","",VLOOKUP(AU105,'シフト記号表（従来型・ユニット型共通）'!$C$6:$L$47,10,FALSE))</f>
        <v/>
      </c>
      <c r="AV106" s="159" t="str">
        <f>IF(AV105="","",VLOOKUP(AV105,'シフト記号表（従来型・ユニット型共通）'!$C$6:$L$47,10,FALSE))</f>
        <v/>
      </c>
      <c r="AW106" s="159" t="str">
        <f>IF(AW105="","",VLOOKUP(AW105,'シフト記号表（従来型・ユニット型共通）'!$C$6:$L$47,10,FALSE))</f>
        <v/>
      </c>
      <c r="AX106" s="160" t="str">
        <f>IF(AX105="","",VLOOKUP(AX105,'シフト記号表（従来型・ユニット型共通）'!$C$6:$L$47,10,FALSE))</f>
        <v/>
      </c>
      <c r="AY106" s="158" t="str">
        <f>IF(AY105="","",VLOOKUP(AY105,'シフト記号表（従来型・ユニット型共通）'!$C$6:$L$47,10,FALSE))</f>
        <v/>
      </c>
      <c r="AZ106" s="159" t="str">
        <f>IF(AZ105="","",VLOOKUP(AZ105,'シフト記号表（従来型・ユニット型共通）'!$C$6:$L$47,10,FALSE))</f>
        <v/>
      </c>
      <c r="BA106" s="159" t="str">
        <f>IF(BA105="","",VLOOKUP(BA105,'シフト記号表（従来型・ユニット型共通）'!$C$6:$L$47,10,FALSE))</f>
        <v/>
      </c>
      <c r="BB106" s="1077">
        <f>IF($BE$3="４週",SUM(W106:AX106),IF($BE$3="暦月",SUM(W106:BA106),""))</f>
        <v>0</v>
      </c>
      <c r="BC106" s="1078"/>
      <c r="BD106" s="1079">
        <f>IF($BE$3="４週",BB106/4,IF($BE$3="暦月",(BB106/($BE$8/7)),""))</f>
        <v>0</v>
      </c>
      <c r="BE106" s="1078"/>
      <c r="BF106" s="1074"/>
      <c r="BG106" s="1075"/>
      <c r="BH106" s="1075"/>
      <c r="BI106" s="1075"/>
      <c r="BJ106" s="1076"/>
    </row>
    <row r="107" spans="2:62" ht="20.25" customHeight="1" x14ac:dyDescent="0.15">
      <c r="B107" s="992">
        <f>B105+1</f>
        <v>46</v>
      </c>
      <c r="C107" s="999"/>
      <c r="D107" s="1000"/>
      <c r="E107" s="153"/>
      <c r="F107" s="154"/>
      <c r="G107" s="153"/>
      <c r="H107" s="154"/>
      <c r="I107" s="1003"/>
      <c r="J107" s="1004"/>
      <c r="K107" s="1052"/>
      <c r="L107" s="1053"/>
      <c r="M107" s="1053"/>
      <c r="N107" s="1000"/>
      <c r="O107" s="1022"/>
      <c r="P107" s="1023"/>
      <c r="Q107" s="1023"/>
      <c r="R107" s="1023"/>
      <c r="S107" s="1024"/>
      <c r="T107" s="173" t="s">
        <v>192</v>
      </c>
      <c r="V107" s="174"/>
      <c r="W107" s="166"/>
      <c r="X107" s="167"/>
      <c r="Y107" s="167"/>
      <c r="Z107" s="167"/>
      <c r="AA107" s="167"/>
      <c r="AB107" s="167"/>
      <c r="AC107" s="168"/>
      <c r="AD107" s="166"/>
      <c r="AE107" s="167"/>
      <c r="AF107" s="167"/>
      <c r="AG107" s="167"/>
      <c r="AH107" s="167"/>
      <c r="AI107" s="167"/>
      <c r="AJ107" s="168"/>
      <c r="AK107" s="166"/>
      <c r="AL107" s="167"/>
      <c r="AM107" s="167"/>
      <c r="AN107" s="167"/>
      <c r="AO107" s="167"/>
      <c r="AP107" s="167"/>
      <c r="AQ107" s="168"/>
      <c r="AR107" s="166"/>
      <c r="AS107" s="167"/>
      <c r="AT107" s="167"/>
      <c r="AU107" s="167"/>
      <c r="AV107" s="167"/>
      <c r="AW107" s="167"/>
      <c r="AX107" s="168"/>
      <c r="AY107" s="166"/>
      <c r="AZ107" s="167"/>
      <c r="BA107" s="169"/>
      <c r="BB107" s="1054"/>
      <c r="BC107" s="1055"/>
      <c r="BD107" s="1056"/>
      <c r="BE107" s="1057"/>
      <c r="BF107" s="1058"/>
      <c r="BG107" s="1059"/>
      <c r="BH107" s="1059"/>
      <c r="BI107" s="1059"/>
      <c r="BJ107" s="1060"/>
    </row>
    <row r="108" spans="2:62" ht="20.25" customHeight="1" x14ac:dyDescent="0.15">
      <c r="B108" s="993"/>
      <c r="C108" s="1080"/>
      <c r="D108" s="1081"/>
      <c r="E108" s="175"/>
      <c r="F108" s="176">
        <f>C107</f>
        <v>0</v>
      </c>
      <c r="G108" s="175"/>
      <c r="H108" s="176">
        <f>I107</f>
        <v>0</v>
      </c>
      <c r="I108" s="1082"/>
      <c r="J108" s="1083"/>
      <c r="K108" s="1084"/>
      <c r="L108" s="1085"/>
      <c r="M108" s="1085"/>
      <c r="N108" s="1081"/>
      <c r="O108" s="1022"/>
      <c r="P108" s="1023"/>
      <c r="Q108" s="1023"/>
      <c r="R108" s="1023"/>
      <c r="S108" s="1024"/>
      <c r="T108" s="170" t="s">
        <v>195</v>
      </c>
      <c r="U108" s="171"/>
      <c r="V108" s="172"/>
      <c r="W108" s="158" t="str">
        <f>IF(W107="","",VLOOKUP(W107,'シフト記号表（従来型・ユニット型共通）'!$C$6:$L$47,10,FALSE))</f>
        <v/>
      </c>
      <c r="X108" s="159" t="str">
        <f>IF(X107="","",VLOOKUP(X107,'シフト記号表（従来型・ユニット型共通）'!$C$6:$L$47,10,FALSE))</f>
        <v/>
      </c>
      <c r="Y108" s="159" t="str">
        <f>IF(Y107="","",VLOOKUP(Y107,'シフト記号表（従来型・ユニット型共通）'!$C$6:$L$47,10,FALSE))</f>
        <v/>
      </c>
      <c r="Z108" s="159" t="str">
        <f>IF(Z107="","",VLOOKUP(Z107,'シフト記号表（従来型・ユニット型共通）'!$C$6:$L$47,10,FALSE))</f>
        <v/>
      </c>
      <c r="AA108" s="159" t="str">
        <f>IF(AA107="","",VLOOKUP(AA107,'シフト記号表（従来型・ユニット型共通）'!$C$6:$L$47,10,FALSE))</f>
        <v/>
      </c>
      <c r="AB108" s="159" t="str">
        <f>IF(AB107="","",VLOOKUP(AB107,'シフト記号表（従来型・ユニット型共通）'!$C$6:$L$47,10,FALSE))</f>
        <v/>
      </c>
      <c r="AC108" s="160" t="str">
        <f>IF(AC107="","",VLOOKUP(AC107,'シフト記号表（従来型・ユニット型共通）'!$C$6:$L$47,10,FALSE))</f>
        <v/>
      </c>
      <c r="AD108" s="158" t="str">
        <f>IF(AD107="","",VLOOKUP(AD107,'シフト記号表（従来型・ユニット型共通）'!$C$6:$L$47,10,FALSE))</f>
        <v/>
      </c>
      <c r="AE108" s="159" t="str">
        <f>IF(AE107="","",VLOOKUP(AE107,'シフト記号表（従来型・ユニット型共通）'!$C$6:$L$47,10,FALSE))</f>
        <v/>
      </c>
      <c r="AF108" s="159" t="str">
        <f>IF(AF107="","",VLOOKUP(AF107,'シフト記号表（従来型・ユニット型共通）'!$C$6:$L$47,10,FALSE))</f>
        <v/>
      </c>
      <c r="AG108" s="159" t="str">
        <f>IF(AG107="","",VLOOKUP(AG107,'シフト記号表（従来型・ユニット型共通）'!$C$6:$L$47,10,FALSE))</f>
        <v/>
      </c>
      <c r="AH108" s="159" t="str">
        <f>IF(AH107="","",VLOOKUP(AH107,'シフト記号表（従来型・ユニット型共通）'!$C$6:$L$47,10,FALSE))</f>
        <v/>
      </c>
      <c r="AI108" s="159" t="str">
        <f>IF(AI107="","",VLOOKUP(AI107,'シフト記号表（従来型・ユニット型共通）'!$C$6:$L$47,10,FALSE))</f>
        <v/>
      </c>
      <c r="AJ108" s="160" t="str">
        <f>IF(AJ107="","",VLOOKUP(AJ107,'シフト記号表（従来型・ユニット型共通）'!$C$6:$L$47,10,FALSE))</f>
        <v/>
      </c>
      <c r="AK108" s="158" t="str">
        <f>IF(AK107="","",VLOOKUP(AK107,'シフト記号表（従来型・ユニット型共通）'!$C$6:$L$47,10,FALSE))</f>
        <v/>
      </c>
      <c r="AL108" s="159" t="str">
        <f>IF(AL107="","",VLOOKUP(AL107,'シフト記号表（従来型・ユニット型共通）'!$C$6:$L$47,10,FALSE))</f>
        <v/>
      </c>
      <c r="AM108" s="159" t="str">
        <f>IF(AM107="","",VLOOKUP(AM107,'シフト記号表（従来型・ユニット型共通）'!$C$6:$L$47,10,FALSE))</f>
        <v/>
      </c>
      <c r="AN108" s="159" t="str">
        <f>IF(AN107="","",VLOOKUP(AN107,'シフト記号表（従来型・ユニット型共通）'!$C$6:$L$47,10,FALSE))</f>
        <v/>
      </c>
      <c r="AO108" s="159" t="str">
        <f>IF(AO107="","",VLOOKUP(AO107,'シフト記号表（従来型・ユニット型共通）'!$C$6:$L$47,10,FALSE))</f>
        <v/>
      </c>
      <c r="AP108" s="159" t="str">
        <f>IF(AP107="","",VLOOKUP(AP107,'シフト記号表（従来型・ユニット型共通）'!$C$6:$L$47,10,FALSE))</f>
        <v/>
      </c>
      <c r="AQ108" s="160" t="str">
        <f>IF(AQ107="","",VLOOKUP(AQ107,'シフト記号表（従来型・ユニット型共通）'!$C$6:$L$47,10,FALSE))</f>
        <v/>
      </c>
      <c r="AR108" s="158" t="str">
        <f>IF(AR107="","",VLOOKUP(AR107,'シフト記号表（従来型・ユニット型共通）'!$C$6:$L$47,10,FALSE))</f>
        <v/>
      </c>
      <c r="AS108" s="159" t="str">
        <f>IF(AS107="","",VLOOKUP(AS107,'シフト記号表（従来型・ユニット型共通）'!$C$6:$L$47,10,FALSE))</f>
        <v/>
      </c>
      <c r="AT108" s="159" t="str">
        <f>IF(AT107="","",VLOOKUP(AT107,'シフト記号表（従来型・ユニット型共通）'!$C$6:$L$47,10,FALSE))</f>
        <v/>
      </c>
      <c r="AU108" s="159" t="str">
        <f>IF(AU107="","",VLOOKUP(AU107,'シフト記号表（従来型・ユニット型共通）'!$C$6:$L$47,10,FALSE))</f>
        <v/>
      </c>
      <c r="AV108" s="159" t="str">
        <f>IF(AV107="","",VLOOKUP(AV107,'シフト記号表（従来型・ユニット型共通）'!$C$6:$L$47,10,FALSE))</f>
        <v/>
      </c>
      <c r="AW108" s="159" t="str">
        <f>IF(AW107="","",VLOOKUP(AW107,'シフト記号表（従来型・ユニット型共通）'!$C$6:$L$47,10,FALSE))</f>
        <v/>
      </c>
      <c r="AX108" s="160" t="str">
        <f>IF(AX107="","",VLOOKUP(AX107,'シフト記号表（従来型・ユニット型共通）'!$C$6:$L$47,10,FALSE))</f>
        <v/>
      </c>
      <c r="AY108" s="158" t="str">
        <f>IF(AY107="","",VLOOKUP(AY107,'シフト記号表（従来型・ユニット型共通）'!$C$6:$L$47,10,FALSE))</f>
        <v/>
      </c>
      <c r="AZ108" s="159" t="str">
        <f>IF(AZ107="","",VLOOKUP(AZ107,'シフト記号表（従来型・ユニット型共通）'!$C$6:$L$47,10,FALSE))</f>
        <v/>
      </c>
      <c r="BA108" s="159" t="str">
        <f>IF(BA107="","",VLOOKUP(BA107,'シフト記号表（従来型・ユニット型共通）'!$C$6:$L$47,10,FALSE))</f>
        <v/>
      </c>
      <c r="BB108" s="1077">
        <f>IF($BE$3="４週",SUM(W108:AX108),IF($BE$3="暦月",SUM(W108:BA108),""))</f>
        <v>0</v>
      </c>
      <c r="BC108" s="1078"/>
      <c r="BD108" s="1079">
        <f>IF($BE$3="４週",BB108/4,IF($BE$3="暦月",(BB108/($BE$8/7)),""))</f>
        <v>0</v>
      </c>
      <c r="BE108" s="1078"/>
      <c r="BF108" s="1074"/>
      <c r="BG108" s="1075"/>
      <c r="BH108" s="1075"/>
      <c r="BI108" s="1075"/>
      <c r="BJ108" s="1076"/>
    </row>
    <row r="109" spans="2:62" ht="20.25" customHeight="1" x14ac:dyDescent="0.15">
      <c r="B109" s="992">
        <f>B107+1</f>
        <v>47</v>
      </c>
      <c r="C109" s="999"/>
      <c r="D109" s="1000"/>
      <c r="E109" s="153"/>
      <c r="F109" s="154"/>
      <c r="G109" s="153"/>
      <c r="H109" s="154"/>
      <c r="I109" s="1003"/>
      <c r="J109" s="1004"/>
      <c r="K109" s="1052"/>
      <c r="L109" s="1053"/>
      <c r="M109" s="1053"/>
      <c r="N109" s="1000"/>
      <c r="O109" s="1022"/>
      <c r="P109" s="1023"/>
      <c r="Q109" s="1023"/>
      <c r="R109" s="1023"/>
      <c r="S109" s="1024"/>
      <c r="T109" s="173" t="s">
        <v>192</v>
      </c>
      <c r="V109" s="174"/>
      <c r="W109" s="166"/>
      <c r="X109" s="167"/>
      <c r="Y109" s="167"/>
      <c r="Z109" s="167"/>
      <c r="AA109" s="167"/>
      <c r="AB109" s="167"/>
      <c r="AC109" s="168"/>
      <c r="AD109" s="166"/>
      <c r="AE109" s="167"/>
      <c r="AF109" s="167"/>
      <c r="AG109" s="167"/>
      <c r="AH109" s="167"/>
      <c r="AI109" s="167"/>
      <c r="AJ109" s="168"/>
      <c r="AK109" s="166"/>
      <c r="AL109" s="167"/>
      <c r="AM109" s="167"/>
      <c r="AN109" s="167"/>
      <c r="AO109" s="167"/>
      <c r="AP109" s="167"/>
      <c r="AQ109" s="168"/>
      <c r="AR109" s="166"/>
      <c r="AS109" s="167"/>
      <c r="AT109" s="167"/>
      <c r="AU109" s="167"/>
      <c r="AV109" s="167"/>
      <c r="AW109" s="167"/>
      <c r="AX109" s="168"/>
      <c r="AY109" s="166"/>
      <c r="AZ109" s="167"/>
      <c r="BA109" s="169"/>
      <c r="BB109" s="1054"/>
      <c r="BC109" s="1055"/>
      <c r="BD109" s="1056"/>
      <c r="BE109" s="1057"/>
      <c r="BF109" s="1058"/>
      <c r="BG109" s="1059"/>
      <c r="BH109" s="1059"/>
      <c r="BI109" s="1059"/>
      <c r="BJ109" s="1060"/>
    </row>
    <row r="110" spans="2:62" ht="20.25" customHeight="1" x14ac:dyDescent="0.15">
      <c r="B110" s="993"/>
      <c r="C110" s="1080"/>
      <c r="D110" s="1081"/>
      <c r="E110" s="175"/>
      <c r="F110" s="176">
        <f>C109</f>
        <v>0</v>
      </c>
      <c r="G110" s="175"/>
      <c r="H110" s="176">
        <f>I109</f>
        <v>0</v>
      </c>
      <c r="I110" s="1082"/>
      <c r="J110" s="1083"/>
      <c r="K110" s="1084"/>
      <c r="L110" s="1085"/>
      <c r="M110" s="1085"/>
      <c r="N110" s="1081"/>
      <c r="O110" s="1022"/>
      <c r="P110" s="1023"/>
      <c r="Q110" s="1023"/>
      <c r="R110" s="1023"/>
      <c r="S110" s="1024"/>
      <c r="T110" s="170" t="s">
        <v>195</v>
      </c>
      <c r="U110" s="171"/>
      <c r="V110" s="172"/>
      <c r="W110" s="158" t="str">
        <f>IF(W109="","",VLOOKUP(W109,'シフト記号表（従来型・ユニット型共通）'!$C$6:$L$47,10,FALSE))</f>
        <v/>
      </c>
      <c r="X110" s="159" t="str">
        <f>IF(X109="","",VLOOKUP(X109,'シフト記号表（従来型・ユニット型共通）'!$C$6:$L$47,10,FALSE))</f>
        <v/>
      </c>
      <c r="Y110" s="159" t="str">
        <f>IF(Y109="","",VLOOKUP(Y109,'シフト記号表（従来型・ユニット型共通）'!$C$6:$L$47,10,FALSE))</f>
        <v/>
      </c>
      <c r="Z110" s="159" t="str">
        <f>IF(Z109="","",VLOOKUP(Z109,'シフト記号表（従来型・ユニット型共通）'!$C$6:$L$47,10,FALSE))</f>
        <v/>
      </c>
      <c r="AA110" s="159" t="str">
        <f>IF(AA109="","",VLOOKUP(AA109,'シフト記号表（従来型・ユニット型共通）'!$C$6:$L$47,10,FALSE))</f>
        <v/>
      </c>
      <c r="AB110" s="159" t="str">
        <f>IF(AB109="","",VLOOKUP(AB109,'シフト記号表（従来型・ユニット型共通）'!$C$6:$L$47,10,FALSE))</f>
        <v/>
      </c>
      <c r="AC110" s="160" t="str">
        <f>IF(AC109="","",VLOOKUP(AC109,'シフト記号表（従来型・ユニット型共通）'!$C$6:$L$47,10,FALSE))</f>
        <v/>
      </c>
      <c r="AD110" s="158" t="str">
        <f>IF(AD109="","",VLOOKUP(AD109,'シフト記号表（従来型・ユニット型共通）'!$C$6:$L$47,10,FALSE))</f>
        <v/>
      </c>
      <c r="AE110" s="159" t="str">
        <f>IF(AE109="","",VLOOKUP(AE109,'シフト記号表（従来型・ユニット型共通）'!$C$6:$L$47,10,FALSE))</f>
        <v/>
      </c>
      <c r="AF110" s="159" t="str">
        <f>IF(AF109="","",VLOOKUP(AF109,'シフト記号表（従来型・ユニット型共通）'!$C$6:$L$47,10,FALSE))</f>
        <v/>
      </c>
      <c r="AG110" s="159" t="str">
        <f>IF(AG109="","",VLOOKUP(AG109,'シフト記号表（従来型・ユニット型共通）'!$C$6:$L$47,10,FALSE))</f>
        <v/>
      </c>
      <c r="AH110" s="159" t="str">
        <f>IF(AH109="","",VLOOKUP(AH109,'シフト記号表（従来型・ユニット型共通）'!$C$6:$L$47,10,FALSE))</f>
        <v/>
      </c>
      <c r="AI110" s="159" t="str">
        <f>IF(AI109="","",VLOOKUP(AI109,'シフト記号表（従来型・ユニット型共通）'!$C$6:$L$47,10,FALSE))</f>
        <v/>
      </c>
      <c r="AJ110" s="160" t="str">
        <f>IF(AJ109="","",VLOOKUP(AJ109,'シフト記号表（従来型・ユニット型共通）'!$C$6:$L$47,10,FALSE))</f>
        <v/>
      </c>
      <c r="AK110" s="158" t="str">
        <f>IF(AK109="","",VLOOKUP(AK109,'シフト記号表（従来型・ユニット型共通）'!$C$6:$L$47,10,FALSE))</f>
        <v/>
      </c>
      <c r="AL110" s="159" t="str">
        <f>IF(AL109="","",VLOOKUP(AL109,'シフト記号表（従来型・ユニット型共通）'!$C$6:$L$47,10,FALSE))</f>
        <v/>
      </c>
      <c r="AM110" s="159" t="str">
        <f>IF(AM109="","",VLOOKUP(AM109,'シフト記号表（従来型・ユニット型共通）'!$C$6:$L$47,10,FALSE))</f>
        <v/>
      </c>
      <c r="AN110" s="159" t="str">
        <f>IF(AN109="","",VLOOKUP(AN109,'シフト記号表（従来型・ユニット型共通）'!$C$6:$L$47,10,FALSE))</f>
        <v/>
      </c>
      <c r="AO110" s="159" t="str">
        <f>IF(AO109="","",VLOOKUP(AO109,'シフト記号表（従来型・ユニット型共通）'!$C$6:$L$47,10,FALSE))</f>
        <v/>
      </c>
      <c r="AP110" s="159" t="str">
        <f>IF(AP109="","",VLOOKUP(AP109,'シフト記号表（従来型・ユニット型共通）'!$C$6:$L$47,10,FALSE))</f>
        <v/>
      </c>
      <c r="AQ110" s="160" t="str">
        <f>IF(AQ109="","",VLOOKUP(AQ109,'シフト記号表（従来型・ユニット型共通）'!$C$6:$L$47,10,FALSE))</f>
        <v/>
      </c>
      <c r="AR110" s="158" t="str">
        <f>IF(AR109="","",VLOOKUP(AR109,'シフト記号表（従来型・ユニット型共通）'!$C$6:$L$47,10,FALSE))</f>
        <v/>
      </c>
      <c r="AS110" s="159" t="str">
        <f>IF(AS109="","",VLOOKUP(AS109,'シフト記号表（従来型・ユニット型共通）'!$C$6:$L$47,10,FALSE))</f>
        <v/>
      </c>
      <c r="AT110" s="159" t="str">
        <f>IF(AT109="","",VLOOKUP(AT109,'シフト記号表（従来型・ユニット型共通）'!$C$6:$L$47,10,FALSE))</f>
        <v/>
      </c>
      <c r="AU110" s="159" t="str">
        <f>IF(AU109="","",VLOOKUP(AU109,'シフト記号表（従来型・ユニット型共通）'!$C$6:$L$47,10,FALSE))</f>
        <v/>
      </c>
      <c r="AV110" s="159" t="str">
        <f>IF(AV109="","",VLOOKUP(AV109,'シフト記号表（従来型・ユニット型共通）'!$C$6:$L$47,10,FALSE))</f>
        <v/>
      </c>
      <c r="AW110" s="159" t="str">
        <f>IF(AW109="","",VLOOKUP(AW109,'シフト記号表（従来型・ユニット型共通）'!$C$6:$L$47,10,FALSE))</f>
        <v/>
      </c>
      <c r="AX110" s="160" t="str">
        <f>IF(AX109="","",VLOOKUP(AX109,'シフト記号表（従来型・ユニット型共通）'!$C$6:$L$47,10,FALSE))</f>
        <v/>
      </c>
      <c r="AY110" s="158" t="str">
        <f>IF(AY109="","",VLOOKUP(AY109,'シフト記号表（従来型・ユニット型共通）'!$C$6:$L$47,10,FALSE))</f>
        <v/>
      </c>
      <c r="AZ110" s="159" t="str">
        <f>IF(AZ109="","",VLOOKUP(AZ109,'シフト記号表（従来型・ユニット型共通）'!$C$6:$L$47,10,FALSE))</f>
        <v/>
      </c>
      <c r="BA110" s="159" t="str">
        <f>IF(BA109="","",VLOOKUP(BA109,'シフト記号表（従来型・ユニット型共通）'!$C$6:$L$47,10,FALSE))</f>
        <v/>
      </c>
      <c r="BB110" s="1077">
        <f>IF($BE$3="４週",SUM(W110:AX110),IF($BE$3="暦月",SUM(W110:BA110),""))</f>
        <v>0</v>
      </c>
      <c r="BC110" s="1078"/>
      <c r="BD110" s="1079">
        <f>IF($BE$3="４週",BB110/4,IF($BE$3="暦月",(BB110/($BE$8/7)),""))</f>
        <v>0</v>
      </c>
      <c r="BE110" s="1078"/>
      <c r="BF110" s="1074"/>
      <c r="BG110" s="1075"/>
      <c r="BH110" s="1075"/>
      <c r="BI110" s="1075"/>
      <c r="BJ110" s="1076"/>
    </row>
    <row r="111" spans="2:62" ht="20.25" customHeight="1" x14ac:dyDescent="0.15">
      <c r="B111" s="992">
        <f>B109+1</f>
        <v>48</v>
      </c>
      <c r="C111" s="999"/>
      <c r="D111" s="1000"/>
      <c r="E111" s="153"/>
      <c r="F111" s="154"/>
      <c r="G111" s="153"/>
      <c r="H111" s="154"/>
      <c r="I111" s="1003"/>
      <c r="J111" s="1004"/>
      <c r="K111" s="1052"/>
      <c r="L111" s="1053"/>
      <c r="M111" s="1053"/>
      <c r="N111" s="1000"/>
      <c r="O111" s="1022"/>
      <c r="P111" s="1023"/>
      <c r="Q111" s="1023"/>
      <c r="R111" s="1023"/>
      <c r="S111" s="1024"/>
      <c r="T111" s="173" t="s">
        <v>192</v>
      </c>
      <c r="V111" s="174"/>
      <c r="W111" s="166"/>
      <c r="X111" s="167"/>
      <c r="Y111" s="167"/>
      <c r="Z111" s="167"/>
      <c r="AA111" s="167"/>
      <c r="AB111" s="167"/>
      <c r="AC111" s="168"/>
      <c r="AD111" s="166"/>
      <c r="AE111" s="167"/>
      <c r="AF111" s="167"/>
      <c r="AG111" s="167"/>
      <c r="AH111" s="167"/>
      <c r="AI111" s="167"/>
      <c r="AJ111" s="168"/>
      <c r="AK111" s="166"/>
      <c r="AL111" s="167"/>
      <c r="AM111" s="167"/>
      <c r="AN111" s="167"/>
      <c r="AO111" s="167"/>
      <c r="AP111" s="167"/>
      <c r="AQ111" s="168"/>
      <c r="AR111" s="166"/>
      <c r="AS111" s="167"/>
      <c r="AT111" s="167"/>
      <c r="AU111" s="167"/>
      <c r="AV111" s="167"/>
      <c r="AW111" s="167"/>
      <c r="AX111" s="168"/>
      <c r="AY111" s="166"/>
      <c r="AZ111" s="167"/>
      <c r="BA111" s="169"/>
      <c r="BB111" s="1054"/>
      <c r="BC111" s="1055"/>
      <c r="BD111" s="1056"/>
      <c r="BE111" s="1057"/>
      <c r="BF111" s="1058"/>
      <c r="BG111" s="1059"/>
      <c r="BH111" s="1059"/>
      <c r="BI111" s="1059"/>
      <c r="BJ111" s="1060"/>
    </row>
    <row r="112" spans="2:62" ht="20.25" customHeight="1" x14ac:dyDescent="0.15">
      <c r="B112" s="993"/>
      <c r="C112" s="1080"/>
      <c r="D112" s="1081"/>
      <c r="E112" s="175"/>
      <c r="F112" s="176">
        <f>C111</f>
        <v>0</v>
      </c>
      <c r="G112" s="175"/>
      <c r="H112" s="176">
        <f>I111</f>
        <v>0</v>
      </c>
      <c r="I112" s="1082"/>
      <c r="J112" s="1083"/>
      <c r="K112" s="1084"/>
      <c r="L112" s="1085"/>
      <c r="M112" s="1085"/>
      <c r="N112" s="1081"/>
      <c r="O112" s="1022"/>
      <c r="P112" s="1023"/>
      <c r="Q112" s="1023"/>
      <c r="R112" s="1023"/>
      <c r="S112" s="1024"/>
      <c r="T112" s="170" t="s">
        <v>195</v>
      </c>
      <c r="U112" s="171"/>
      <c r="V112" s="172"/>
      <c r="W112" s="158" t="str">
        <f>IF(W111="","",VLOOKUP(W111,'シフト記号表（従来型・ユニット型共通）'!$C$6:$L$47,10,FALSE))</f>
        <v/>
      </c>
      <c r="X112" s="159" t="str">
        <f>IF(X111="","",VLOOKUP(X111,'シフト記号表（従来型・ユニット型共通）'!$C$6:$L$47,10,FALSE))</f>
        <v/>
      </c>
      <c r="Y112" s="159" t="str">
        <f>IF(Y111="","",VLOOKUP(Y111,'シフト記号表（従来型・ユニット型共通）'!$C$6:$L$47,10,FALSE))</f>
        <v/>
      </c>
      <c r="Z112" s="159" t="str">
        <f>IF(Z111="","",VLOOKUP(Z111,'シフト記号表（従来型・ユニット型共通）'!$C$6:$L$47,10,FALSE))</f>
        <v/>
      </c>
      <c r="AA112" s="159" t="str">
        <f>IF(AA111="","",VLOOKUP(AA111,'シフト記号表（従来型・ユニット型共通）'!$C$6:$L$47,10,FALSE))</f>
        <v/>
      </c>
      <c r="AB112" s="159" t="str">
        <f>IF(AB111="","",VLOOKUP(AB111,'シフト記号表（従来型・ユニット型共通）'!$C$6:$L$47,10,FALSE))</f>
        <v/>
      </c>
      <c r="AC112" s="160" t="str">
        <f>IF(AC111="","",VLOOKUP(AC111,'シフト記号表（従来型・ユニット型共通）'!$C$6:$L$47,10,FALSE))</f>
        <v/>
      </c>
      <c r="AD112" s="158" t="str">
        <f>IF(AD111="","",VLOOKUP(AD111,'シフト記号表（従来型・ユニット型共通）'!$C$6:$L$47,10,FALSE))</f>
        <v/>
      </c>
      <c r="AE112" s="159" t="str">
        <f>IF(AE111="","",VLOOKUP(AE111,'シフト記号表（従来型・ユニット型共通）'!$C$6:$L$47,10,FALSE))</f>
        <v/>
      </c>
      <c r="AF112" s="159" t="str">
        <f>IF(AF111="","",VLOOKUP(AF111,'シフト記号表（従来型・ユニット型共通）'!$C$6:$L$47,10,FALSE))</f>
        <v/>
      </c>
      <c r="AG112" s="159" t="str">
        <f>IF(AG111="","",VLOOKUP(AG111,'シフト記号表（従来型・ユニット型共通）'!$C$6:$L$47,10,FALSE))</f>
        <v/>
      </c>
      <c r="AH112" s="159" t="str">
        <f>IF(AH111="","",VLOOKUP(AH111,'シフト記号表（従来型・ユニット型共通）'!$C$6:$L$47,10,FALSE))</f>
        <v/>
      </c>
      <c r="AI112" s="159" t="str">
        <f>IF(AI111="","",VLOOKUP(AI111,'シフト記号表（従来型・ユニット型共通）'!$C$6:$L$47,10,FALSE))</f>
        <v/>
      </c>
      <c r="AJ112" s="160" t="str">
        <f>IF(AJ111="","",VLOOKUP(AJ111,'シフト記号表（従来型・ユニット型共通）'!$C$6:$L$47,10,FALSE))</f>
        <v/>
      </c>
      <c r="AK112" s="158" t="str">
        <f>IF(AK111="","",VLOOKUP(AK111,'シフト記号表（従来型・ユニット型共通）'!$C$6:$L$47,10,FALSE))</f>
        <v/>
      </c>
      <c r="AL112" s="159" t="str">
        <f>IF(AL111="","",VLOOKUP(AL111,'シフト記号表（従来型・ユニット型共通）'!$C$6:$L$47,10,FALSE))</f>
        <v/>
      </c>
      <c r="AM112" s="159" t="str">
        <f>IF(AM111="","",VLOOKUP(AM111,'シフト記号表（従来型・ユニット型共通）'!$C$6:$L$47,10,FALSE))</f>
        <v/>
      </c>
      <c r="AN112" s="159" t="str">
        <f>IF(AN111="","",VLOOKUP(AN111,'シフト記号表（従来型・ユニット型共通）'!$C$6:$L$47,10,FALSE))</f>
        <v/>
      </c>
      <c r="AO112" s="159" t="str">
        <f>IF(AO111="","",VLOOKUP(AO111,'シフト記号表（従来型・ユニット型共通）'!$C$6:$L$47,10,FALSE))</f>
        <v/>
      </c>
      <c r="AP112" s="159" t="str">
        <f>IF(AP111="","",VLOOKUP(AP111,'シフト記号表（従来型・ユニット型共通）'!$C$6:$L$47,10,FALSE))</f>
        <v/>
      </c>
      <c r="AQ112" s="160" t="str">
        <f>IF(AQ111="","",VLOOKUP(AQ111,'シフト記号表（従来型・ユニット型共通）'!$C$6:$L$47,10,FALSE))</f>
        <v/>
      </c>
      <c r="AR112" s="158" t="str">
        <f>IF(AR111="","",VLOOKUP(AR111,'シフト記号表（従来型・ユニット型共通）'!$C$6:$L$47,10,FALSE))</f>
        <v/>
      </c>
      <c r="AS112" s="159" t="str">
        <f>IF(AS111="","",VLOOKUP(AS111,'シフト記号表（従来型・ユニット型共通）'!$C$6:$L$47,10,FALSE))</f>
        <v/>
      </c>
      <c r="AT112" s="159" t="str">
        <f>IF(AT111="","",VLOOKUP(AT111,'シフト記号表（従来型・ユニット型共通）'!$C$6:$L$47,10,FALSE))</f>
        <v/>
      </c>
      <c r="AU112" s="159" t="str">
        <f>IF(AU111="","",VLOOKUP(AU111,'シフト記号表（従来型・ユニット型共通）'!$C$6:$L$47,10,FALSE))</f>
        <v/>
      </c>
      <c r="AV112" s="159" t="str">
        <f>IF(AV111="","",VLOOKUP(AV111,'シフト記号表（従来型・ユニット型共通）'!$C$6:$L$47,10,FALSE))</f>
        <v/>
      </c>
      <c r="AW112" s="159" t="str">
        <f>IF(AW111="","",VLOOKUP(AW111,'シフト記号表（従来型・ユニット型共通）'!$C$6:$L$47,10,FALSE))</f>
        <v/>
      </c>
      <c r="AX112" s="160" t="str">
        <f>IF(AX111="","",VLOOKUP(AX111,'シフト記号表（従来型・ユニット型共通）'!$C$6:$L$47,10,FALSE))</f>
        <v/>
      </c>
      <c r="AY112" s="158" t="str">
        <f>IF(AY111="","",VLOOKUP(AY111,'シフト記号表（従来型・ユニット型共通）'!$C$6:$L$47,10,FALSE))</f>
        <v/>
      </c>
      <c r="AZ112" s="159" t="str">
        <f>IF(AZ111="","",VLOOKUP(AZ111,'シフト記号表（従来型・ユニット型共通）'!$C$6:$L$47,10,FALSE))</f>
        <v/>
      </c>
      <c r="BA112" s="159" t="str">
        <f>IF(BA111="","",VLOOKUP(BA111,'シフト記号表（従来型・ユニット型共通）'!$C$6:$L$47,10,FALSE))</f>
        <v/>
      </c>
      <c r="BB112" s="1077">
        <f>IF($BE$3="４週",SUM(W112:AX112),IF($BE$3="暦月",SUM(W112:BA112),""))</f>
        <v>0</v>
      </c>
      <c r="BC112" s="1078"/>
      <c r="BD112" s="1079">
        <f>IF($BE$3="４週",BB112/4,IF($BE$3="暦月",(BB112/($BE$8/7)),""))</f>
        <v>0</v>
      </c>
      <c r="BE112" s="1078"/>
      <c r="BF112" s="1074"/>
      <c r="BG112" s="1075"/>
      <c r="BH112" s="1075"/>
      <c r="BI112" s="1075"/>
      <c r="BJ112" s="1076"/>
    </row>
    <row r="113" spans="2:62" ht="20.25" customHeight="1" x14ac:dyDescent="0.15">
      <c r="B113" s="992">
        <f>B111+1</f>
        <v>49</v>
      </c>
      <c r="C113" s="999"/>
      <c r="D113" s="1000"/>
      <c r="E113" s="153"/>
      <c r="F113" s="154"/>
      <c r="G113" s="153"/>
      <c r="H113" s="154"/>
      <c r="I113" s="1003"/>
      <c r="J113" s="1004"/>
      <c r="K113" s="1052"/>
      <c r="L113" s="1053"/>
      <c r="M113" s="1053"/>
      <c r="N113" s="1000"/>
      <c r="O113" s="1022"/>
      <c r="P113" s="1023"/>
      <c r="Q113" s="1023"/>
      <c r="R113" s="1023"/>
      <c r="S113" s="1024"/>
      <c r="T113" s="173" t="s">
        <v>192</v>
      </c>
      <c r="V113" s="174"/>
      <c r="W113" s="166"/>
      <c r="X113" s="167"/>
      <c r="Y113" s="167"/>
      <c r="Z113" s="167"/>
      <c r="AA113" s="167"/>
      <c r="AB113" s="167"/>
      <c r="AC113" s="168"/>
      <c r="AD113" s="166"/>
      <c r="AE113" s="167"/>
      <c r="AF113" s="167"/>
      <c r="AG113" s="167"/>
      <c r="AH113" s="167"/>
      <c r="AI113" s="167"/>
      <c r="AJ113" s="168"/>
      <c r="AK113" s="166"/>
      <c r="AL113" s="167"/>
      <c r="AM113" s="167"/>
      <c r="AN113" s="167"/>
      <c r="AO113" s="167"/>
      <c r="AP113" s="167"/>
      <c r="AQ113" s="168"/>
      <c r="AR113" s="166"/>
      <c r="AS113" s="167"/>
      <c r="AT113" s="167"/>
      <c r="AU113" s="167"/>
      <c r="AV113" s="167"/>
      <c r="AW113" s="167"/>
      <c r="AX113" s="168"/>
      <c r="AY113" s="166"/>
      <c r="AZ113" s="167"/>
      <c r="BA113" s="169"/>
      <c r="BB113" s="1054"/>
      <c r="BC113" s="1055"/>
      <c r="BD113" s="1056"/>
      <c r="BE113" s="1057"/>
      <c r="BF113" s="1058"/>
      <c r="BG113" s="1059"/>
      <c r="BH113" s="1059"/>
      <c r="BI113" s="1059"/>
      <c r="BJ113" s="1060"/>
    </row>
    <row r="114" spans="2:62" ht="20.25" customHeight="1" x14ac:dyDescent="0.15">
      <c r="B114" s="993"/>
      <c r="C114" s="1080"/>
      <c r="D114" s="1081"/>
      <c r="E114" s="175"/>
      <c r="F114" s="176">
        <f>C113</f>
        <v>0</v>
      </c>
      <c r="G114" s="175"/>
      <c r="H114" s="176">
        <f>I113</f>
        <v>0</v>
      </c>
      <c r="I114" s="1082"/>
      <c r="J114" s="1083"/>
      <c r="K114" s="1084"/>
      <c r="L114" s="1085"/>
      <c r="M114" s="1085"/>
      <c r="N114" s="1081"/>
      <c r="O114" s="1022"/>
      <c r="P114" s="1023"/>
      <c r="Q114" s="1023"/>
      <c r="R114" s="1023"/>
      <c r="S114" s="1024"/>
      <c r="T114" s="170" t="s">
        <v>195</v>
      </c>
      <c r="U114" s="171"/>
      <c r="V114" s="172"/>
      <c r="W114" s="158" t="str">
        <f>IF(W113="","",VLOOKUP(W113,'シフト記号表（従来型・ユニット型共通）'!$C$6:$L$47,10,FALSE))</f>
        <v/>
      </c>
      <c r="X114" s="159" t="str">
        <f>IF(X113="","",VLOOKUP(X113,'シフト記号表（従来型・ユニット型共通）'!$C$6:$L$47,10,FALSE))</f>
        <v/>
      </c>
      <c r="Y114" s="159" t="str">
        <f>IF(Y113="","",VLOOKUP(Y113,'シフト記号表（従来型・ユニット型共通）'!$C$6:$L$47,10,FALSE))</f>
        <v/>
      </c>
      <c r="Z114" s="159" t="str">
        <f>IF(Z113="","",VLOOKUP(Z113,'シフト記号表（従来型・ユニット型共通）'!$C$6:$L$47,10,FALSE))</f>
        <v/>
      </c>
      <c r="AA114" s="159" t="str">
        <f>IF(AA113="","",VLOOKUP(AA113,'シフト記号表（従来型・ユニット型共通）'!$C$6:$L$47,10,FALSE))</f>
        <v/>
      </c>
      <c r="AB114" s="159" t="str">
        <f>IF(AB113="","",VLOOKUP(AB113,'シフト記号表（従来型・ユニット型共通）'!$C$6:$L$47,10,FALSE))</f>
        <v/>
      </c>
      <c r="AC114" s="160" t="str">
        <f>IF(AC113="","",VLOOKUP(AC113,'シフト記号表（従来型・ユニット型共通）'!$C$6:$L$47,10,FALSE))</f>
        <v/>
      </c>
      <c r="AD114" s="158" t="str">
        <f>IF(AD113="","",VLOOKUP(AD113,'シフト記号表（従来型・ユニット型共通）'!$C$6:$L$47,10,FALSE))</f>
        <v/>
      </c>
      <c r="AE114" s="159" t="str">
        <f>IF(AE113="","",VLOOKUP(AE113,'シフト記号表（従来型・ユニット型共通）'!$C$6:$L$47,10,FALSE))</f>
        <v/>
      </c>
      <c r="AF114" s="159" t="str">
        <f>IF(AF113="","",VLOOKUP(AF113,'シフト記号表（従来型・ユニット型共通）'!$C$6:$L$47,10,FALSE))</f>
        <v/>
      </c>
      <c r="AG114" s="159" t="str">
        <f>IF(AG113="","",VLOOKUP(AG113,'シフト記号表（従来型・ユニット型共通）'!$C$6:$L$47,10,FALSE))</f>
        <v/>
      </c>
      <c r="AH114" s="159" t="str">
        <f>IF(AH113="","",VLOOKUP(AH113,'シフト記号表（従来型・ユニット型共通）'!$C$6:$L$47,10,FALSE))</f>
        <v/>
      </c>
      <c r="AI114" s="159" t="str">
        <f>IF(AI113="","",VLOOKUP(AI113,'シフト記号表（従来型・ユニット型共通）'!$C$6:$L$47,10,FALSE))</f>
        <v/>
      </c>
      <c r="AJ114" s="160" t="str">
        <f>IF(AJ113="","",VLOOKUP(AJ113,'シフト記号表（従来型・ユニット型共通）'!$C$6:$L$47,10,FALSE))</f>
        <v/>
      </c>
      <c r="AK114" s="158" t="str">
        <f>IF(AK113="","",VLOOKUP(AK113,'シフト記号表（従来型・ユニット型共通）'!$C$6:$L$47,10,FALSE))</f>
        <v/>
      </c>
      <c r="AL114" s="159" t="str">
        <f>IF(AL113="","",VLOOKUP(AL113,'シフト記号表（従来型・ユニット型共通）'!$C$6:$L$47,10,FALSE))</f>
        <v/>
      </c>
      <c r="AM114" s="159" t="str">
        <f>IF(AM113="","",VLOOKUP(AM113,'シフト記号表（従来型・ユニット型共通）'!$C$6:$L$47,10,FALSE))</f>
        <v/>
      </c>
      <c r="AN114" s="159" t="str">
        <f>IF(AN113="","",VLOOKUP(AN113,'シフト記号表（従来型・ユニット型共通）'!$C$6:$L$47,10,FALSE))</f>
        <v/>
      </c>
      <c r="AO114" s="159" t="str">
        <f>IF(AO113="","",VLOOKUP(AO113,'シフト記号表（従来型・ユニット型共通）'!$C$6:$L$47,10,FALSE))</f>
        <v/>
      </c>
      <c r="AP114" s="159" t="str">
        <f>IF(AP113="","",VLOOKUP(AP113,'シフト記号表（従来型・ユニット型共通）'!$C$6:$L$47,10,FALSE))</f>
        <v/>
      </c>
      <c r="AQ114" s="160" t="str">
        <f>IF(AQ113="","",VLOOKUP(AQ113,'シフト記号表（従来型・ユニット型共通）'!$C$6:$L$47,10,FALSE))</f>
        <v/>
      </c>
      <c r="AR114" s="158" t="str">
        <f>IF(AR113="","",VLOOKUP(AR113,'シフト記号表（従来型・ユニット型共通）'!$C$6:$L$47,10,FALSE))</f>
        <v/>
      </c>
      <c r="AS114" s="159" t="str">
        <f>IF(AS113="","",VLOOKUP(AS113,'シフト記号表（従来型・ユニット型共通）'!$C$6:$L$47,10,FALSE))</f>
        <v/>
      </c>
      <c r="AT114" s="159" t="str">
        <f>IF(AT113="","",VLOOKUP(AT113,'シフト記号表（従来型・ユニット型共通）'!$C$6:$L$47,10,FALSE))</f>
        <v/>
      </c>
      <c r="AU114" s="159" t="str">
        <f>IF(AU113="","",VLOOKUP(AU113,'シフト記号表（従来型・ユニット型共通）'!$C$6:$L$47,10,FALSE))</f>
        <v/>
      </c>
      <c r="AV114" s="159" t="str">
        <f>IF(AV113="","",VLOOKUP(AV113,'シフト記号表（従来型・ユニット型共通）'!$C$6:$L$47,10,FALSE))</f>
        <v/>
      </c>
      <c r="AW114" s="159" t="str">
        <f>IF(AW113="","",VLOOKUP(AW113,'シフト記号表（従来型・ユニット型共通）'!$C$6:$L$47,10,FALSE))</f>
        <v/>
      </c>
      <c r="AX114" s="160" t="str">
        <f>IF(AX113="","",VLOOKUP(AX113,'シフト記号表（従来型・ユニット型共通）'!$C$6:$L$47,10,FALSE))</f>
        <v/>
      </c>
      <c r="AY114" s="158" t="str">
        <f>IF(AY113="","",VLOOKUP(AY113,'シフト記号表（従来型・ユニット型共通）'!$C$6:$L$47,10,FALSE))</f>
        <v/>
      </c>
      <c r="AZ114" s="159" t="str">
        <f>IF(AZ113="","",VLOOKUP(AZ113,'シフト記号表（従来型・ユニット型共通）'!$C$6:$L$47,10,FALSE))</f>
        <v/>
      </c>
      <c r="BA114" s="159" t="str">
        <f>IF(BA113="","",VLOOKUP(BA113,'シフト記号表（従来型・ユニット型共通）'!$C$6:$L$47,10,FALSE))</f>
        <v/>
      </c>
      <c r="BB114" s="1077">
        <f>IF($BE$3="４週",SUM(W114:AX114),IF($BE$3="暦月",SUM(W114:BA114),""))</f>
        <v>0</v>
      </c>
      <c r="BC114" s="1078"/>
      <c r="BD114" s="1079">
        <f>IF($BE$3="４週",BB114/4,IF($BE$3="暦月",(BB114/($BE$8/7)),""))</f>
        <v>0</v>
      </c>
      <c r="BE114" s="1078"/>
      <c r="BF114" s="1074"/>
      <c r="BG114" s="1075"/>
      <c r="BH114" s="1075"/>
      <c r="BI114" s="1075"/>
      <c r="BJ114" s="1076"/>
    </row>
    <row r="115" spans="2:62" ht="20.25" customHeight="1" x14ac:dyDescent="0.15">
      <c r="B115" s="992">
        <f>B113+1</f>
        <v>50</v>
      </c>
      <c r="C115" s="999"/>
      <c r="D115" s="1000"/>
      <c r="E115" s="153"/>
      <c r="F115" s="154"/>
      <c r="G115" s="153"/>
      <c r="H115" s="154"/>
      <c r="I115" s="1003"/>
      <c r="J115" s="1004"/>
      <c r="K115" s="1052"/>
      <c r="L115" s="1053"/>
      <c r="M115" s="1053"/>
      <c r="N115" s="1000"/>
      <c r="O115" s="1022"/>
      <c r="P115" s="1023"/>
      <c r="Q115" s="1023"/>
      <c r="R115" s="1023"/>
      <c r="S115" s="1024"/>
      <c r="T115" s="173" t="s">
        <v>192</v>
      </c>
      <c r="V115" s="174"/>
      <c r="W115" s="166"/>
      <c r="X115" s="167"/>
      <c r="Y115" s="167"/>
      <c r="Z115" s="167"/>
      <c r="AA115" s="167"/>
      <c r="AB115" s="167"/>
      <c r="AC115" s="168"/>
      <c r="AD115" s="166"/>
      <c r="AE115" s="167"/>
      <c r="AF115" s="167"/>
      <c r="AG115" s="167"/>
      <c r="AH115" s="167"/>
      <c r="AI115" s="167"/>
      <c r="AJ115" s="168"/>
      <c r="AK115" s="166"/>
      <c r="AL115" s="167"/>
      <c r="AM115" s="167"/>
      <c r="AN115" s="167"/>
      <c r="AO115" s="167"/>
      <c r="AP115" s="167"/>
      <c r="AQ115" s="168"/>
      <c r="AR115" s="166"/>
      <c r="AS115" s="167"/>
      <c r="AT115" s="167"/>
      <c r="AU115" s="167"/>
      <c r="AV115" s="167"/>
      <c r="AW115" s="167"/>
      <c r="AX115" s="168"/>
      <c r="AY115" s="166"/>
      <c r="AZ115" s="167"/>
      <c r="BA115" s="169"/>
      <c r="BB115" s="1054"/>
      <c r="BC115" s="1055"/>
      <c r="BD115" s="1056"/>
      <c r="BE115" s="1057"/>
      <c r="BF115" s="1058"/>
      <c r="BG115" s="1059"/>
      <c r="BH115" s="1059"/>
      <c r="BI115" s="1059"/>
      <c r="BJ115" s="1060"/>
    </row>
    <row r="116" spans="2:62" ht="20.25" customHeight="1" x14ac:dyDescent="0.15">
      <c r="B116" s="993"/>
      <c r="C116" s="1080"/>
      <c r="D116" s="1081"/>
      <c r="E116" s="175"/>
      <c r="F116" s="176">
        <f>C115</f>
        <v>0</v>
      </c>
      <c r="G116" s="175"/>
      <c r="H116" s="176">
        <f>I115</f>
        <v>0</v>
      </c>
      <c r="I116" s="1082"/>
      <c r="J116" s="1083"/>
      <c r="K116" s="1084"/>
      <c r="L116" s="1085"/>
      <c r="M116" s="1085"/>
      <c r="N116" s="1081"/>
      <c r="O116" s="1022"/>
      <c r="P116" s="1023"/>
      <c r="Q116" s="1023"/>
      <c r="R116" s="1023"/>
      <c r="S116" s="1024"/>
      <c r="T116" s="170" t="s">
        <v>195</v>
      </c>
      <c r="U116" s="171"/>
      <c r="V116" s="172"/>
      <c r="W116" s="158" t="str">
        <f>IF(W115="","",VLOOKUP(W115,'シフト記号表（従来型・ユニット型共通）'!$C$6:$L$47,10,FALSE))</f>
        <v/>
      </c>
      <c r="X116" s="159" t="str">
        <f>IF(X115="","",VLOOKUP(X115,'シフト記号表（従来型・ユニット型共通）'!$C$6:$L$47,10,FALSE))</f>
        <v/>
      </c>
      <c r="Y116" s="159" t="str">
        <f>IF(Y115="","",VLOOKUP(Y115,'シフト記号表（従来型・ユニット型共通）'!$C$6:$L$47,10,FALSE))</f>
        <v/>
      </c>
      <c r="Z116" s="159" t="str">
        <f>IF(Z115="","",VLOOKUP(Z115,'シフト記号表（従来型・ユニット型共通）'!$C$6:$L$47,10,FALSE))</f>
        <v/>
      </c>
      <c r="AA116" s="159" t="str">
        <f>IF(AA115="","",VLOOKUP(AA115,'シフト記号表（従来型・ユニット型共通）'!$C$6:$L$47,10,FALSE))</f>
        <v/>
      </c>
      <c r="AB116" s="159" t="str">
        <f>IF(AB115="","",VLOOKUP(AB115,'シフト記号表（従来型・ユニット型共通）'!$C$6:$L$47,10,FALSE))</f>
        <v/>
      </c>
      <c r="AC116" s="160" t="str">
        <f>IF(AC115="","",VLOOKUP(AC115,'シフト記号表（従来型・ユニット型共通）'!$C$6:$L$47,10,FALSE))</f>
        <v/>
      </c>
      <c r="AD116" s="158" t="str">
        <f>IF(AD115="","",VLOOKUP(AD115,'シフト記号表（従来型・ユニット型共通）'!$C$6:$L$47,10,FALSE))</f>
        <v/>
      </c>
      <c r="AE116" s="159" t="str">
        <f>IF(AE115="","",VLOOKUP(AE115,'シフト記号表（従来型・ユニット型共通）'!$C$6:$L$47,10,FALSE))</f>
        <v/>
      </c>
      <c r="AF116" s="159" t="str">
        <f>IF(AF115="","",VLOOKUP(AF115,'シフト記号表（従来型・ユニット型共通）'!$C$6:$L$47,10,FALSE))</f>
        <v/>
      </c>
      <c r="AG116" s="159" t="str">
        <f>IF(AG115="","",VLOOKUP(AG115,'シフト記号表（従来型・ユニット型共通）'!$C$6:$L$47,10,FALSE))</f>
        <v/>
      </c>
      <c r="AH116" s="159" t="str">
        <f>IF(AH115="","",VLOOKUP(AH115,'シフト記号表（従来型・ユニット型共通）'!$C$6:$L$47,10,FALSE))</f>
        <v/>
      </c>
      <c r="AI116" s="159" t="str">
        <f>IF(AI115="","",VLOOKUP(AI115,'シフト記号表（従来型・ユニット型共通）'!$C$6:$L$47,10,FALSE))</f>
        <v/>
      </c>
      <c r="AJ116" s="160" t="str">
        <f>IF(AJ115="","",VLOOKUP(AJ115,'シフト記号表（従来型・ユニット型共通）'!$C$6:$L$47,10,FALSE))</f>
        <v/>
      </c>
      <c r="AK116" s="158" t="str">
        <f>IF(AK115="","",VLOOKUP(AK115,'シフト記号表（従来型・ユニット型共通）'!$C$6:$L$47,10,FALSE))</f>
        <v/>
      </c>
      <c r="AL116" s="159" t="str">
        <f>IF(AL115="","",VLOOKUP(AL115,'シフト記号表（従来型・ユニット型共通）'!$C$6:$L$47,10,FALSE))</f>
        <v/>
      </c>
      <c r="AM116" s="159" t="str">
        <f>IF(AM115="","",VLOOKUP(AM115,'シフト記号表（従来型・ユニット型共通）'!$C$6:$L$47,10,FALSE))</f>
        <v/>
      </c>
      <c r="AN116" s="159" t="str">
        <f>IF(AN115="","",VLOOKUP(AN115,'シフト記号表（従来型・ユニット型共通）'!$C$6:$L$47,10,FALSE))</f>
        <v/>
      </c>
      <c r="AO116" s="159" t="str">
        <f>IF(AO115="","",VLOOKUP(AO115,'シフト記号表（従来型・ユニット型共通）'!$C$6:$L$47,10,FALSE))</f>
        <v/>
      </c>
      <c r="AP116" s="159" t="str">
        <f>IF(AP115="","",VLOOKUP(AP115,'シフト記号表（従来型・ユニット型共通）'!$C$6:$L$47,10,FALSE))</f>
        <v/>
      </c>
      <c r="AQ116" s="160" t="str">
        <f>IF(AQ115="","",VLOOKUP(AQ115,'シフト記号表（従来型・ユニット型共通）'!$C$6:$L$47,10,FALSE))</f>
        <v/>
      </c>
      <c r="AR116" s="158" t="str">
        <f>IF(AR115="","",VLOOKUP(AR115,'シフト記号表（従来型・ユニット型共通）'!$C$6:$L$47,10,FALSE))</f>
        <v/>
      </c>
      <c r="AS116" s="159" t="str">
        <f>IF(AS115="","",VLOOKUP(AS115,'シフト記号表（従来型・ユニット型共通）'!$C$6:$L$47,10,FALSE))</f>
        <v/>
      </c>
      <c r="AT116" s="159" t="str">
        <f>IF(AT115="","",VLOOKUP(AT115,'シフト記号表（従来型・ユニット型共通）'!$C$6:$L$47,10,FALSE))</f>
        <v/>
      </c>
      <c r="AU116" s="159" t="str">
        <f>IF(AU115="","",VLOOKUP(AU115,'シフト記号表（従来型・ユニット型共通）'!$C$6:$L$47,10,FALSE))</f>
        <v/>
      </c>
      <c r="AV116" s="159" t="str">
        <f>IF(AV115="","",VLOOKUP(AV115,'シフト記号表（従来型・ユニット型共通）'!$C$6:$L$47,10,FALSE))</f>
        <v/>
      </c>
      <c r="AW116" s="159" t="str">
        <f>IF(AW115="","",VLOOKUP(AW115,'シフト記号表（従来型・ユニット型共通）'!$C$6:$L$47,10,FALSE))</f>
        <v/>
      </c>
      <c r="AX116" s="160" t="str">
        <f>IF(AX115="","",VLOOKUP(AX115,'シフト記号表（従来型・ユニット型共通）'!$C$6:$L$47,10,FALSE))</f>
        <v/>
      </c>
      <c r="AY116" s="158" t="str">
        <f>IF(AY115="","",VLOOKUP(AY115,'シフト記号表（従来型・ユニット型共通）'!$C$6:$L$47,10,FALSE))</f>
        <v/>
      </c>
      <c r="AZ116" s="159" t="str">
        <f>IF(AZ115="","",VLOOKUP(AZ115,'シフト記号表（従来型・ユニット型共通）'!$C$6:$L$47,10,FALSE))</f>
        <v/>
      </c>
      <c r="BA116" s="159" t="str">
        <f>IF(BA115="","",VLOOKUP(BA115,'シフト記号表（従来型・ユニット型共通）'!$C$6:$L$47,10,FALSE))</f>
        <v/>
      </c>
      <c r="BB116" s="1077">
        <f>IF($BE$3="４週",SUM(W116:AX116),IF($BE$3="暦月",SUM(W116:BA116),""))</f>
        <v>0</v>
      </c>
      <c r="BC116" s="1078"/>
      <c r="BD116" s="1079">
        <f>IF($BE$3="４週",BB116/4,IF($BE$3="暦月",(BB116/($BE$8/7)),""))</f>
        <v>0</v>
      </c>
      <c r="BE116" s="1078"/>
      <c r="BF116" s="1074"/>
      <c r="BG116" s="1075"/>
      <c r="BH116" s="1075"/>
      <c r="BI116" s="1075"/>
      <c r="BJ116" s="1076"/>
    </row>
    <row r="117" spans="2:62" ht="20.25" customHeight="1" x14ac:dyDescent="0.15">
      <c r="B117" s="992">
        <f>B115+1</f>
        <v>51</v>
      </c>
      <c r="C117" s="999"/>
      <c r="D117" s="1000"/>
      <c r="E117" s="153"/>
      <c r="F117" s="154"/>
      <c r="G117" s="153"/>
      <c r="H117" s="154"/>
      <c r="I117" s="1003"/>
      <c r="J117" s="1004"/>
      <c r="K117" s="1052"/>
      <c r="L117" s="1053"/>
      <c r="M117" s="1053"/>
      <c r="N117" s="1000"/>
      <c r="O117" s="1022"/>
      <c r="P117" s="1023"/>
      <c r="Q117" s="1023"/>
      <c r="R117" s="1023"/>
      <c r="S117" s="1024"/>
      <c r="T117" s="173" t="s">
        <v>192</v>
      </c>
      <c r="V117" s="174"/>
      <c r="W117" s="166"/>
      <c r="X117" s="167"/>
      <c r="Y117" s="167"/>
      <c r="Z117" s="167"/>
      <c r="AA117" s="167"/>
      <c r="AB117" s="167"/>
      <c r="AC117" s="168"/>
      <c r="AD117" s="166"/>
      <c r="AE117" s="167"/>
      <c r="AF117" s="167"/>
      <c r="AG117" s="167"/>
      <c r="AH117" s="167"/>
      <c r="AI117" s="167"/>
      <c r="AJ117" s="168"/>
      <c r="AK117" s="166"/>
      <c r="AL117" s="167"/>
      <c r="AM117" s="167"/>
      <c r="AN117" s="167"/>
      <c r="AO117" s="167"/>
      <c r="AP117" s="167"/>
      <c r="AQ117" s="168"/>
      <c r="AR117" s="166"/>
      <c r="AS117" s="167"/>
      <c r="AT117" s="167"/>
      <c r="AU117" s="167"/>
      <c r="AV117" s="167"/>
      <c r="AW117" s="167"/>
      <c r="AX117" s="168"/>
      <c r="AY117" s="166"/>
      <c r="AZ117" s="167"/>
      <c r="BA117" s="169"/>
      <c r="BB117" s="1054"/>
      <c r="BC117" s="1055"/>
      <c r="BD117" s="1056"/>
      <c r="BE117" s="1057"/>
      <c r="BF117" s="1058"/>
      <c r="BG117" s="1059"/>
      <c r="BH117" s="1059"/>
      <c r="BI117" s="1059"/>
      <c r="BJ117" s="1060"/>
    </row>
    <row r="118" spans="2:62" ht="20.25" customHeight="1" x14ac:dyDescent="0.15">
      <c r="B118" s="993"/>
      <c r="C118" s="1080"/>
      <c r="D118" s="1081"/>
      <c r="E118" s="175"/>
      <c r="F118" s="176">
        <f>C117</f>
        <v>0</v>
      </c>
      <c r="G118" s="175"/>
      <c r="H118" s="176">
        <f>I117</f>
        <v>0</v>
      </c>
      <c r="I118" s="1082"/>
      <c r="J118" s="1083"/>
      <c r="K118" s="1084"/>
      <c r="L118" s="1085"/>
      <c r="M118" s="1085"/>
      <c r="N118" s="1081"/>
      <c r="O118" s="1022"/>
      <c r="P118" s="1023"/>
      <c r="Q118" s="1023"/>
      <c r="R118" s="1023"/>
      <c r="S118" s="1024"/>
      <c r="T118" s="170" t="s">
        <v>195</v>
      </c>
      <c r="U118" s="171"/>
      <c r="V118" s="172"/>
      <c r="W118" s="158" t="str">
        <f>IF(W117="","",VLOOKUP(W117,'シフト記号表（従来型・ユニット型共通）'!$C$6:$L$47,10,FALSE))</f>
        <v/>
      </c>
      <c r="X118" s="159" t="str">
        <f>IF(X117="","",VLOOKUP(X117,'シフト記号表（従来型・ユニット型共通）'!$C$6:$L$47,10,FALSE))</f>
        <v/>
      </c>
      <c r="Y118" s="159" t="str">
        <f>IF(Y117="","",VLOOKUP(Y117,'シフト記号表（従来型・ユニット型共通）'!$C$6:$L$47,10,FALSE))</f>
        <v/>
      </c>
      <c r="Z118" s="159" t="str">
        <f>IF(Z117="","",VLOOKUP(Z117,'シフト記号表（従来型・ユニット型共通）'!$C$6:$L$47,10,FALSE))</f>
        <v/>
      </c>
      <c r="AA118" s="159" t="str">
        <f>IF(AA117="","",VLOOKUP(AA117,'シフト記号表（従来型・ユニット型共通）'!$C$6:$L$47,10,FALSE))</f>
        <v/>
      </c>
      <c r="AB118" s="159" t="str">
        <f>IF(AB117="","",VLOOKUP(AB117,'シフト記号表（従来型・ユニット型共通）'!$C$6:$L$47,10,FALSE))</f>
        <v/>
      </c>
      <c r="AC118" s="160" t="str">
        <f>IF(AC117="","",VLOOKUP(AC117,'シフト記号表（従来型・ユニット型共通）'!$C$6:$L$47,10,FALSE))</f>
        <v/>
      </c>
      <c r="AD118" s="158" t="str">
        <f>IF(AD117="","",VLOOKUP(AD117,'シフト記号表（従来型・ユニット型共通）'!$C$6:$L$47,10,FALSE))</f>
        <v/>
      </c>
      <c r="AE118" s="159" t="str">
        <f>IF(AE117="","",VLOOKUP(AE117,'シフト記号表（従来型・ユニット型共通）'!$C$6:$L$47,10,FALSE))</f>
        <v/>
      </c>
      <c r="AF118" s="159" t="str">
        <f>IF(AF117="","",VLOOKUP(AF117,'シフト記号表（従来型・ユニット型共通）'!$C$6:$L$47,10,FALSE))</f>
        <v/>
      </c>
      <c r="AG118" s="159" t="str">
        <f>IF(AG117="","",VLOOKUP(AG117,'シフト記号表（従来型・ユニット型共通）'!$C$6:$L$47,10,FALSE))</f>
        <v/>
      </c>
      <c r="AH118" s="159" t="str">
        <f>IF(AH117="","",VLOOKUP(AH117,'シフト記号表（従来型・ユニット型共通）'!$C$6:$L$47,10,FALSE))</f>
        <v/>
      </c>
      <c r="AI118" s="159" t="str">
        <f>IF(AI117="","",VLOOKUP(AI117,'シフト記号表（従来型・ユニット型共通）'!$C$6:$L$47,10,FALSE))</f>
        <v/>
      </c>
      <c r="AJ118" s="160" t="str">
        <f>IF(AJ117="","",VLOOKUP(AJ117,'シフト記号表（従来型・ユニット型共通）'!$C$6:$L$47,10,FALSE))</f>
        <v/>
      </c>
      <c r="AK118" s="158" t="str">
        <f>IF(AK117="","",VLOOKUP(AK117,'シフト記号表（従来型・ユニット型共通）'!$C$6:$L$47,10,FALSE))</f>
        <v/>
      </c>
      <c r="AL118" s="159" t="str">
        <f>IF(AL117="","",VLOOKUP(AL117,'シフト記号表（従来型・ユニット型共通）'!$C$6:$L$47,10,FALSE))</f>
        <v/>
      </c>
      <c r="AM118" s="159" t="str">
        <f>IF(AM117="","",VLOOKUP(AM117,'シフト記号表（従来型・ユニット型共通）'!$C$6:$L$47,10,FALSE))</f>
        <v/>
      </c>
      <c r="AN118" s="159" t="str">
        <f>IF(AN117="","",VLOOKUP(AN117,'シフト記号表（従来型・ユニット型共通）'!$C$6:$L$47,10,FALSE))</f>
        <v/>
      </c>
      <c r="AO118" s="159" t="str">
        <f>IF(AO117="","",VLOOKUP(AO117,'シフト記号表（従来型・ユニット型共通）'!$C$6:$L$47,10,FALSE))</f>
        <v/>
      </c>
      <c r="AP118" s="159" t="str">
        <f>IF(AP117="","",VLOOKUP(AP117,'シフト記号表（従来型・ユニット型共通）'!$C$6:$L$47,10,FALSE))</f>
        <v/>
      </c>
      <c r="AQ118" s="160" t="str">
        <f>IF(AQ117="","",VLOOKUP(AQ117,'シフト記号表（従来型・ユニット型共通）'!$C$6:$L$47,10,FALSE))</f>
        <v/>
      </c>
      <c r="AR118" s="158" t="str">
        <f>IF(AR117="","",VLOOKUP(AR117,'シフト記号表（従来型・ユニット型共通）'!$C$6:$L$47,10,FALSE))</f>
        <v/>
      </c>
      <c r="AS118" s="159" t="str">
        <f>IF(AS117="","",VLOOKUP(AS117,'シフト記号表（従来型・ユニット型共通）'!$C$6:$L$47,10,FALSE))</f>
        <v/>
      </c>
      <c r="AT118" s="159" t="str">
        <f>IF(AT117="","",VLOOKUP(AT117,'シフト記号表（従来型・ユニット型共通）'!$C$6:$L$47,10,FALSE))</f>
        <v/>
      </c>
      <c r="AU118" s="159" t="str">
        <f>IF(AU117="","",VLOOKUP(AU117,'シフト記号表（従来型・ユニット型共通）'!$C$6:$L$47,10,FALSE))</f>
        <v/>
      </c>
      <c r="AV118" s="159" t="str">
        <f>IF(AV117="","",VLOOKUP(AV117,'シフト記号表（従来型・ユニット型共通）'!$C$6:$L$47,10,FALSE))</f>
        <v/>
      </c>
      <c r="AW118" s="159" t="str">
        <f>IF(AW117="","",VLOOKUP(AW117,'シフト記号表（従来型・ユニット型共通）'!$C$6:$L$47,10,FALSE))</f>
        <v/>
      </c>
      <c r="AX118" s="160" t="str">
        <f>IF(AX117="","",VLOOKUP(AX117,'シフト記号表（従来型・ユニット型共通）'!$C$6:$L$47,10,FALSE))</f>
        <v/>
      </c>
      <c r="AY118" s="158" t="str">
        <f>IF(AY117="","",VLOOKUP(AY117,'シフト記号表（従来型・ユニット型共通）'!$C$6:$L$47,10,FALSE))</f>
        <v/>
      </c>
      <c r="AZ118" s="159" t="str">
        <f>IF(AZ117="","",VLOOKUP(AZ117,'シフト記号表（従来型・ユニット型共通）'!$C$6:$L$47,10,FALSE))</f>
        <v/>
      </c>
      <c r="BA118" s="159" t="str">
        <f>IF(BA117="","",VLOOKUP(BA117,'シフト記号表（従来型・ユニット型共通）'!$C$6:$L$47,10,FALSE))</f>
        <v/>
      </c>
      <c r="BB118" s="1077">
        <f>IF($BE$3="４週",SUM(W118:AX118),IF($BE$3="暦月",SUM(W118:BA118),""))</f>
        <v>0</v>
      </c>
      <c r="BC118" s="1078"/>
      <c r="BD118" s="1079">
        <f>IF($BE$3="４週",BB118/4,IF($BE$3="暦月",(BB118/($BE$8/7)),""))</f>
        <v>0</v>
      </c>
      <c r="BE118" s="1078"/>
      <c r="BF118" s="1074"/>
      <c r="BG118" s="1075"/>
      <c r="BH118" s="1075"/>
      <c r="BI118" s="1075"/>
      <c r="BJ118" s="1076"/>
    </row>
    <row r="119" spans="2:62" ht="20.25" customHeight="1" x14ac:dyDescent="0.15">
      <c r="B119" s="992">
        <f>B117+1</f>
        <v>52</v>
      </c>
      <c r="C119" s="999"/>
      <c r="D119" s="1000"/>
      <c r="E119" s="153"/>
      <c r="F119" s="154"/>
      <c r="G119" s="153"/>
      <c r="H119" s="154"/>
      <c r="I119" s="1003"/>
      <c r="J119" s="1004"/>
      <c r="K119" s="1052"/>
      <c r="L119" s="1053"/>
      <c r="M119" s="1053"/>
      <c r="N119" s="1000"/>
      <c r="O119" s="1022"/>
      <c r="P119" s="1023"/>
      <c r="Q119" s="1023"/>
      <c r="R119" s="1023"/>
      <c r="S119" s="1024"/>
      <c r="T119" s="173" t="s">
        <v>192</v>
      </c>
      <c r="V119" s="174"/>
      <c r="W119" s="166"/>
      <c r="X119" s="167"/>
      <c r="Y119" s="167"/>
      <c r="Z119" s="167"/>
      <c r="AA119" s="167"/>
      <c r="AB119" s="167"/>
      <c r="AC119" s="168"/>
      <c r="AD119" s="166"/>
      <c r="AE119" s="167"/>
      <c r="AF119" s="167"/>
      <c r="AG119" s="167"/>
      <c r="AH119" s="167"/>
      <c r="AI119" s="167"/>
      <c r="AJ119" s="168"/>
      <c r="AK119" s="166"/>
      <c r="AL119" s="167"/>
      <c r="AM119" s="167"/>
      <c r="AN119" s="167"/>
      <c r="AO119" s="167"/>
      <c r="AP119" s="167"/>
      <c r="AQ119" s="168"/>
      <c r="AR119" s="166"/>
      <c r="AS119" s="167"/>
      <c r="AT119" s="167"/>
      <c r="AU119" s="167"/>
      <c r="AV119" s="167"/>
      <c r="AW119" s="167"/>
      <c r="AX119" s="168"/>
      <c r="AY119" s="166"/>
      <c r="AZ119" s="167"/>
      <c r="BA119" s="169"/>
      <c r="BB119" s="1054"/>
      <c r="BC119" s="1055"/>
      <c r="BD119" s="1056"/>
      <c r="BE119" s="1057"/>
      <c r="BF119" s="1058"/>
      <c r="BG119" s="1059"/>
      <c r="BH119" s="1059"/>
      <c r="BI119" s="1059"/>
      <c r="BJ119" s="1060"/>
    </row>
    <row r="120" spans="2:62" ht="20.25" customHeight="1" x14ac:dyDescent="0.15">
      <c r="B120" s="993"/>
      <c r="C120" s="1080"/>
      <c r="D120" s="1081"/>
      <c r="E120" s="175"/>
      <c r="F120" s="176">
        <f>C119</f>
        <v>0</v>
      </c>
      <c r="G120" s="175"/>
      <c r="H120" s="176">
        <f>I119</f>
        <v>0</v>
      </c>
      <c r="I120" s="1082"/>
      <c r="J120" s="1083"/>
      <c r="K120" s="1084"/>
      <c r="L120" s="1085"/>
      <c r="M120" s="1085"/>
      <c r="N120" s="1081"/>
      <c r="O120" s="1022"/>
      <c r="P120" s="1023"/>
      <c r="Q120" s="1023"/>
      <c r="R120" s="1023"/>
      <c r="S120" s="1024"/>
      <c r="T120" s="170" t="s">
        <v>195</v>
      </c>
      <c r="U120" s="171"/>
      <c r="V120" s="172"/>
      <c r="W120" s="158" t="str">
        <f>IF(W119="","",VLOOKUP(W119,'シフト記号表（従来型・ユニット型共通）'!$C$6:$L$47,10,FALSE))</f>
        <v/>
      </c>
      <c r="X120" s="159" t="str">
        <f>IF(X119="","",VLOOKUP(X119,'シフト記号表（従来型・ユニット型共通）'!$C$6:$L$47,10,FALSE))</f>
        <v/>
      </c>
      <c r="Y120" s="159" t="str">
        <f>IF(Y119="","",VLOOKUP(Y119,'シフト記号表（従来型・ユニット型共通）'!$C$6:$L$47,10,FALSE))</f>
        <v/>
      </c>
      <c r="Z120" s="159" t="str">
        <f>IF(Z119="","",VLOOKUP(Z119,'シフト記号表（従来型・ユニット型共通）'!$C$6:$L$47,10,FALSE))</f>
        <v/>
      </c>
      <c r="AA120" s="159" t="str">
        <f>IF(AA119="","",VLOOKUP(AA119,'シフト記号表（従来型・ユニット型共通）'!$C$6:$L$47,10,FALSE))</f>
        <v/>
      </c>
      <c r="AB120" s="159" t="str">
        <f>IF(AB119="","",VLOOKUP(AB119,'シフト記号表（従来型・ユニット型共通）'!$C$6:$L$47,10,FALSE))</f>
        <v/>
      </c>
      <c r="AC120" s="160" t="str">
        <f>IF(AC119="","",VLOOKUP(AC119,'シフト記号表（従来型・ユニット型共通）'!$C$6:$L$47,10,FALSE))</f>
        <v/>
      </c>
      <c r="AD120" s="158" t="str">
        <f>IF(AD119="","",VLOOKUP(AD119,'シフト記号表（従来型・ユニット型共通）'!$C$6:$L$47,10,FALSE))</f>
        <v/>
      </c>
      <c r="AE120" s="159" t="str">
        <f>IF(AE119="","",VLOOKUP(AE119,'シフト記号表（従来型・ユニット型共通）'!$C$6:$L$47,10,FALSE))</f>
        <v/>
      </c>
      <c r="AF120" s="159" t="str">
        <f>IF(AF119="","",VLOOKUP(AF119,'シフト記号表（従来型・ユニット型共通）'!$C$6:$L$47,10,FALSE))</f>
        <v/>
      </c>
      <c r="AG120" s="159" t="str">
        <f>IF(AG119="","",VLOOKUP(AG119,'シフト記号表（従来型・ユニット型共通）'!$C$6:$L$47,10,FALSE))</f>
        <v/>
      </c>
      <c r="AH120" s="159" t="str">
        <f>IF(AH119="","",VLOOKUP(AH119,'シフト記号表（従来型・ユニット型共通）'!$C$6:$L$47,10,FALSE))</f>
        <v/>
      </c>
      <c r="AI120" s="159" t="str">
        <f>IF(AI119="","",VLOOKUP(AI119,'シフト記号表（従来型・ユニット型共通）'!$C$6:$L$47,10,FALSE))</f>
        <v/>
      </c>
      <c r="AJ120" s="160" t="str">
        <f>IF(AJ119="","",VLOOKUP(AJ119,'シフト記号表（従来型・ユニット型共通）'!$C$6:$L$47,10,FALSE))</f>
        <v/>
      </c>
      <c r="AK120" s="158" t="str">
        <f>IF(AK119="","",VLOOKUP(AK119,'シフト記号表（従来型・ユニット型共通）'!$C$6:$L$47,10,FALSE))</f>
        <v/>
      </c>
      <c r="AL120" s="159" t="str">
        <f>IF(AL119="","",VLOOKUP(AL119,'シフト記号表（従来型・ユニット型共通）'!$C$6:$L$47,10,FALSE))</f>
        <v/>
      </c>
      <c r="AM120" s="159" t="str">
        <f>IF(AM119="","",VLOOKUP(AM119,'シフト記号表（従来型・ユニット型共通）'!$C$6:$L$47,10,FALSE))</f>
        <v/>
      </c>
      <c r="AN120" s="159" t="str">
        <f>IF(AN119="","",VLOOKUP(AN119,'シフト記号表（従来型・ユニット型共通）'!$C$6:$L$47,10,FALSE))</f>
        <v/>
      </c>
      <c r="AO120" s="159" t="str">
        <f>IF(AO119="","",VLOOKUP(AO119,'シフト記号表（従来型・ユニット型共通）'!$C$6:$L$47,10,FALSE))</f>
        <v/>
      </c>
      <c r="AP120" s="159" t="str">
        <f>IF(AP119="","",VLOOKUP(AP119,'シフト記号表（従来型・ユニット型共通）'!$C$6:$L$47,10,FALSE))</f>
        <v/>
      </c>
      <c r="AQ120" s="160" t="str">
        <f>IF(AQ119="","",VLOOKUP(AQ119,'シフト記号表（従来型・ユニット型共通）'!$C$6:$L$47,10,FALSE))</f>
        <v/>
      </c>
      <c r="AR120" s="158" t="str">
        <f>IF(AR119="","",VLOOKUP(AR119,'シフト記号表（従来型・ユニット型共通）'!$C$6:$L$47,10,FALSE))</f>
        <v/>
      </c>
      <c r="AS120" s="159" t="str">
        <f>IF(AS119="","",VLOOKUP(AS119,'シフト記号表（従来型・ユニット型共通）'!$C$6:$L$47,10,FALSE))</f>
        <v/>
      </c>
      <c r="AT120" s="159" t="str">
        <f>IF(AT119="","",VLOOKUP(AT119,'シフト記号表（従来型・ユニット型共通）'!$C$6:$L$47,10,FALSE))</f>
        <v/>
      </c>
      <c r="AU120" s="159" t="str">
        <f>IF(AU119="","",VLOOKUP(AU119,'シフト記号表（従来型・ユニット型共通）'!$C$6:$L$47,10,FALSE))</f>
        <v/>
      </c>
      <c r="AV120" s="159" t="str">
        <f>IF(AV119="","",VLOOKUP(AV119,'シフト記号表（従来型・ユニット型共通）'!$C$6:$L$47,10,FALSE))</f>
        <v/>
      </c>
      <c r="AW120" s="159" t="str">
        <f>IF(AW119="","",VLOOKUP(AW119,'シフト記号表（従来型・ユニット型共通）'!$C$6:$L$47,10,FALSE))</f>
        <v/>
      </c>
      <c r="AX120" s="160" t="str">
        <f>IF(AX119="","",VLOOKUP(AX119,'シフト記号表（従来型・ユニット型共通）'!$C$6:$L$47,10,FALSE))</f>
        <v/>
      </c>
      <c r="AY120" s="158" t="str">
        <f>IF(AY119="","",VLOOKUP(AY119,'シフト記号表（従来型・ユニット型共通）'!$C$6:$L$47,10,FALSE))</f>
        <v/>
      </c>
      <c r="AZ120" s="159" t="str">
        <f>IF(AZ119="","",VLOOKUP(AZ119,'シフト記号表（従来型・ユニット型共通）'!$C$6:$L$47,10,FALSE))</f>
        <v/>
      </c>
      <c r="BA120" s="159" t="str">
        <f>IF(BA119="","",VLOOKUP(BA119,'シフト記号表（従来型・ユニット型共通）'!$C$6:$L$47,10,FALSE))</f>
        <v/>
      </c>
      <c r="BB120" s="1077">
        <f>IF($BE$3="４週",SUM(W120:AX120),IF($BE$3="暦月",SUM(W120:BA120),""))</f>
        <v>0</v>
      </c>
      <c r="BC120" s="1078"/>
      <c r="BD120" s="1079">
        <f>IF($BE$3="４週",BB120/4,IF($BE$3="暦月",(BB120/($BE$8/7)),""))</f>
        <v>0</v>
      </c>
      <c r="BE120" s="1078"/>
      <c r="BF120" s="1074"/>
      <c r="BG120" s="1075"/>
      <c r="BH120" s="1075"/>
      <c r="BI120" s="1075"/>
      <c r="BJ120" s="1076"/>
    </row>
    <row r="121" spans="2:62" ht="20.25" customHeight="1" x14ac:dyDescent="0.15">
      <c r="B121" s="992">
        <f>B119+1</f>
        <v>53</v>
      </c>
      <c r="C121" s="999"/>
      <c r="D121" s="1000"/>
      <c r="E121" s="153"/>
      <c r="F121" s="154"/>
      <c r="G121" s="153"/>
      <c r="H121" s="154"/>
      <c r="I121" s="1003"/>
      <c r="J121" s="1004"/>
      <c r="K121" s="1052"/>
      <c r="L121" s="1053"/>
      <c r="M121" s="1053"/>
      <c r="N121" s="1000"/>
      <c r="O121" s="1022"/>
      <c r="P121" s="1023"/>
      <c r="Q121" s="1023"/>
      <c r="R121" s="1023"/>
      <c r="S121" s="1024"/>
      <c r="T121" s="173" t="s">
        <v>192</v>
      </c>
      <c r="V121" s="174"/>
      <c r="W121" s="166"/>
      <c r="X121" s="167"/>
      <c r="Y121" s="167"/>
      <c r="Z121" s="167"/>
      <c r="AA121" s="167"/>
      <c r="AB121" s="167"/>
      <c r="AC121" s="168"/>
      <c r="AD121" s="166"/>
      <c r="AE121" s="167"/>
      <c r="AF121" s="167"/>
      <c r="AG121" s="167"/>
      <c r="AH121" s="167"/>
      <c r="AI121" s="167"/>
      <c r="AJ121" s="168"/>
      <c r="AK121" s="166"/>
      <c r="AL121" s="167"/>
      <c r="AM121" s="167"/>
      <c r="AN121" s="167"/>
      <c r="AO121" s="167"/>
      <c r="AP121" s="167"/>
      <c r="AQ121" s="168"/>
      <c r="AR121" s="166"/>
      <c r="AS121" s="167"/>
      <c r="AT121" s="167"/>
      <c r="AU121" s="167"/>
      <c r="AV121" s="167"/>
      <c r="AW121" s="167"/>
      <c r="AX121" s="168"/>
      <c r="AY121" s="166"/>
      <c r="AZ121" s="167"/>
      <c r="BA121" s="169"/>
      <c r="BB121" s="1054"/>
      <c r="BC121" s="1055"/>
      <c r="BD121" s="1056"/>
      <c r="BE121" s="1057"/>
      <c r="BF121" s="1058"/>
      <c r="BG121" s="1059"/>
      <c r="BH121" s="1059"/>
      <c r="BI121" s="1059"/>
      <c r="BJ121" s="1060"/>
    </row>
    <row r="122" spans="2:62" ht="20.25" customHeight="1" x14ac:dyDescent="0.15">
      <c r="B122" s="993"/>
      <c r="C122" s="1080"/>
      <c r="D122" s="1081"/>
      <c r="E122" s="175"/>
      <c r="F122" s="176">
        <f>C121</f>
        <v>0</v>
      </c>
      <c r="G122" s="175"/>
      <c r="H122" s="176">
        <f>I121</f>
        <v>0</v>
      </c>
      <c r="I122" s="1082"/>
      <c r="J122" s="1083"/>
      <c r="K122" s="1084"/>
      <c r="L122" s="1085"/>
      <c r="M122" s="1085"/>
      <c r="N122" s="1081"/>
      <c r="O122" s="1022"/>
      <c r="P122" s="1023"/>
      <c r="Q122" s="1023"/>
      <c r="R122" s="1023"/>
      <c r="S122" s="1024"/>
      <c r="T122" s="170" t="s">
        <v>195</v>
      </c>
      <c r="U122" s="171"/>
      <c r="V122" s="172"/>
      <c r="W122" s="158" t="str">
        <f>IF(W121="","",VLOOKUP(W121,'シフト記号表（従来型・ユニット型共通）'!$C$6:$L$47,10,FALSE))</f>
        <v/>
      </c>
      <c r="X122" s="159" t="str">
        <f>IF(X121="","",VLOOKUP(X121,'シフト記号表（従来型・ユニット型共通）'!$C$6:$L$47,10,FALSE))</f>
        <v/>
      </c>
      <c r="Y122" s="159" t="str">
        <f>IF(Y121="","",VLOOKUP(Y121,'シフト記号表（従来型・ユニット型共通）'!$C$6:$L$47,10,FALSE))</f>
        <v/>
      </c>
      <c r="Z122" s="159" t="str">
        <f>IF(Z121="","",VLOOKUP(Z121,'シフト記号表（従来型・ユニット型共通）'!$C$6:$L$47,10,FALSE))</f>
        <v/>
      </c>
      <c r="AA122" s="159" t="str">
        <f>IF(AA121="","",VLOOKUP(AA121,'シフト記号表（従来型・ユニット型共通）'!$C$6:$L$47,10,FALSE))</f>
        <v/>
      </c>
      <c r="AB122" s="159" t="str">
        <f>IF(AB121="","",VLOOKUP(AB121,'シフト記号表（従来型・ユニット型共通）'!$C$6:$L$47,10,FALSE))</f>
        <v/>
      </c>
      <c r="AC122" s="160" t="str">
        <f>IF(AC121="","",VLOOKUP(AC121,'シフト記号表（従来型・ユニット型共通）'!$C$6:$L$47,10,FALSE))</f>
        <v/>
      </c>
      <c r="AD122" s="158" t="str">
        <f>IF(AD121="","",VLOOKUP(AD121,'シフト記号表（従来型・ユニット型共通）'!$C$6:$L$47,10,FALSE))</f>
        <v/>
      </c>
      <c r="AE122" s="159" t="str">
        <f>IF(AE121="","",VLOOKUP(AE121,'シフト記号表（従来型・ユニット型共通）'!$C$6:$L$47,10,FALSE))</f>
        <v/>
      </c>
      <c r="AF122" s="159" t="str">
        <f>IF(AF121="","",VLOOKUP(AF121,'シフト記号表（従来型・ユニット型共通）'!$C$6:$L$47,10,FALSE))</f>
        <v/>
      </c>
      <c r="AG122" s="159" t="str">
        <f>IF(AG121="","",VLOOKUP(AG121,'シフト記号表（従来型・ユニット型共通）'!$C$6:$L$47,10,FALSE))</f>
        <v/>
      </c>
      <c r="AH122" s="159" t="str">
        <f>IF(AH121="","",VLOOKUP(AH121,'シフト記号表（従来型・ユニット型共通）'!$C$6:$L$47,10,FALSE))</f>
        <v/>
      </c>
      <c r="AI122" s="159" t="str">
        <f>IF(AI121="","",VLOOKUP(AI121,'シフト記号表（従来型・ユニット型共通）'!$C$6:$L$47,10,FALSE))</f>
        <v/>
      </c>
      <c r="AJ122" s="160" t="str">
        <f>IF(AJ121="","",VLOOKUP(AJ121,'シフト記号表（従来型・ユニット型共通）'!$C$6:$L$47,10,FALSE))</f>
        <v/>
      </c>
      <c r="AK122" s="158" t="str">
        <f>IF(AK121="","",VLOOKUP(AK121,'シフト記号表（従来型・ユニット型共通）'!$C$6:$L$47,10,FALSE))</f>
        <v/>
      </c>
      <c r="AL122" s="159" t="str">
        <f>IF(AL121="","",VLOOKUP(AL121,'シフト記号表（従来型・ユニット型共通）'!$C$6:$L$47,10,FALSE))</f>
        <v/>
      </c>
      <c r="AM122" s="159" t="str">
        <f>IF(AM121="","",VLOOKUP(AM121,'シフト記号表（従来型・ユニット型共通）'!$C$6:$L$47,10,FALSE))</f>
        <v/>
      </c>
      <c r="AN122" s="159" t="str">
        <f>IF(AN121="","",VLOOKUP(AN121,'シフト記号表（従来型・ユニット型共通）'!$C$6:$L$47,10,FALSE))</f>
        <v/>
      </c>
      <c r="AO122" s="159" t="str">
        <f>IF(AO121="","",VLOOKUP(AO121,'シフト記号表（従来型・ユニット型共通）'!$C$6:$L$47,10,FALSE))</f>
        <v/>
      </c>
      <c r="AP122" s="159" t="str">
        <f>IF(AP121="","",VLOOKUP(AP121,'シフト記号表（従来型・ユニット型共通）'!$C$6:$L$47,10,FALSE))</f>
        <v/>
      </c>
      <c r="AQ122" s="160" t="str">
        <f>IF(AQ121="","",VLOOKUP(AQ121,'シフト記号表（従来型・ユニット型共通）'!$C$6:$L$47,10,FALSE))</f>
        <v/>
      </c>
      <c r="AR122" s="158" t="str">
        <f>IF(AR121="","",VLOOKUP(AR121,'シフト記号表（従来型・ユニット型共通）'!$C$6:$L$47,10,FALSE))</f>
        <v/>
      </c>
      <c r="AS122" s="159" t="str">
        <f>IF(AS121="","",VLOOKUP(AS121,'シフト記号表（従来型・ユニット型共通）'!$C$6:$L$47,10,FALSE))</f>
        <v/>
      </c>
      <c r="AT122" s="159" t="str">
        <f>IF(AT121="","",VLOOKUP(AT121,'シフト記号表（従来型・ユニット型共通）'!$C$6:$L$47,10,FALSE))</f>
        <v/>
      </c>
      <c r="AU122" s="159" t="str">
        <f>IF(AU121="","",VLOOKUP(AU121,'シフト記号表（従来型・ユニット型共通）'!$C$6:$L$47,10,FALSE))</f>
        <v/>
      </c>
      <c r="AV122" s="159" t="str">
        <f>IF(AV121="","",VLOOKUP(AV121,'シフト記号表（従来型・ユニット型共通）'!$C$6:$L$47,10,FALSE))</f>
        <v/>
      </c>
      <c r="AW122" s="159" t="str">
        <f>IF(AW121="","",VLOOKUP(AW121,'シフト記号表（従来型・ユニット型共通）'!$C$6:$L$47,10,FALSE))</f>
        <v/>
      </c>
      <c r="AX122" s="160" t="str">
        <f>IF(AX121="","",VLOOKUP(AX121,'シフト記号表（従来型・ユニット型共通）'!$C$6:$L$47,10,FALSE))</f>
        <v/>
      </c>
      <c r="AY122" s="158" t="str">
        <f>IF(AY121="","",VLOOKUP(AY121,'シフト記号表（従来型・ユニット型共通）'!$C$6:$L$47,10,FALSE))</f>
        <v/>
      </c>
      <c r="AZ122" s="159" t="str">
        <f>IF(AZ121="","",VLOOKUP(AZ121,'シフト記号表（従来型・ユニット型共通）'!$C$6:$L$47,10,FALSE))</f>
        <v/>
      </c>
      <c r="BA122" s="159" t="str">
        <f>IF(BA121="","",VLOOKUP(BA121,'シフト記号表（従来型・ユニット型共通）'!$C$6:$L$47,10,FALSE))</f>
        <v/>
      </c>
      <c r="BB122" s="1077">
        <f>IF($BE$3="４週",SUM(W122:AX122),IF($BE$3="暦月",SUM(W122:BA122),""))</f>
        <v>0</v>
      </c>
      <c r="BC122" s="1078"/>
      <c r="BD122" s="1079">
        <f>IF($BE$3="４週",BB122/4,IF($BE$3="暦月",(BB122/($BE$8/7)),""))</f>
        <v>0</v>
      </c>
      <c r="BE122" s="1078"/>
      <c r="BF122" s="1074"/>
      <c r="BG122" s="1075"/>
      <c r="BH122" s="1075"/>
      <c r="BI122" s="1075"/>
      <c r="BJ122" s="1076"/>
    </row>
    <row r="123" spans="2:62" ht="20.25" customHeight="1" x14ac:dyDescent="0.15">
      <c r="B123" s="992">
        <f>B121+1</f>
        <v>54</v>
      </c>
      <c r="C123" s="999"/>
      <c r="D123" s="1000"/>
      <c r="E123" s="153"/>
      <c r="F123" s="154"/>
      <c r="G123" s="153"/>
      <c r="H123" s="154"/>
      <c r="I123" s="1003"/>
      <c r="J123" s="1004"/>
      <c r="K123" s="1052"/>
      <c r="L123" s="1053"/>
      <c r="M123" s="1053"/>
      <c r="N123" s="1000"/>
      <c r="O123" s="1022"/>
      <c r="P123" s="1023"/>
      <c r="Q123" s="1023"/>
      <c r="R123" s="1023"/>
      <c r="S123" s="1024"/>
      <c r="T123" s="173" t="s">
        <v>192</v>
      </c>
      <c r="V123" s="174"/>
      <c r="W123" s="166"/>
      <c r="X123" s="167"/>
      <c r="Y123" s="167"/>
      <c r="Z123" s="167"/>
      <c r="AA123" s="167"/>
      <c r="AB123" s="167"/>
      <c r="AC123" s="168"/>
      <c r="AD123" s="166"/>
      <c r="AE123" s="167"/>
      <c r="AF123" s="167"/>
      <c r="AG123" s="167"/>
      <c r="AH123" s="167"/>
      <c r="AI123" s="167"/>
      <c r="AJ123" s="168"/>
      <c r="AK123" s="166"/>
      <c r="AL123" s="167"/>
      <c r="AM123" s="167"/>
      <c r="AN123" s="167"/>
      <c r="AO123" s="167"/>
      <c r="AP123" s="167"/>
      <c r="AQ123" s="168"/>
      <c r="AR123" s="166"/>
      <c r="AS123" s="167"/>
      <c r="AT123" s="167"/>
      <c r="AU123" s="167"/>
      <c r="AV123" s="167"/>
      <c r="AW123" s="167"/>
      <c r="AX123" s="168"/>
      <c r="AY123" s="166"/>
      <c r="AZ123" s="167"/>
      <c r="BA123" s="169"/>
      <c r="BB123" s="1054"/>
      <c r="BC123" s="1055"/>
      <c r="BD123" s="1056"/>
      <c r="BE123" s="1057"/>
      <c r="BF123" s="1058"/>
      <c r="BG123" s="1059"/>
      <c r="BH123" s="1059"/>
      <c r="BI123" s="1059"/>
      <c r="BJ123" s="1060"/>
    </row>
    <row r="124" spans="2:62" ht="20.25" customHeight="1" x14ac:dyDescent="0.15">
      <c r="B124" s="993"/>
      <c r="C124" s="1080"/>
      <c r="D124" s="1081"/>
      <c r="E124" s="175"/>
      <c r="F124" s="176">
        <f>C123</f>
        <v>0</v>
      </c>
      <c r="G124" s="175"/>
      <c r="H124" s="176">
        <f>I123</f>
        <v>0</v>
      </c>
      <c r="I124" s="1082"/>
      <c r="J124" s="1083"/>
      <c r="K124" s="1084"/>
      <c r="L124" s="1085"/>
      <c r="M124" s="1085"/>
      <c r="N124" s="1081"/>
      <c r="O124" s="1022"/>
      <c r="P124" s="1023"/>
      <c r="Q124" s="1023"/>
      <c r="R124" s="1023"/>
      <c r="S124" s="1024"/>
      <c r="T124" s="170" t="s">
        <v>195</v>
      </c>
      <c r="U124" s="171"/>
      <c r="V124" s="172"/>
      <c r="W124" s="158" t="str">
        <f>IF(W123="","",VLOOKUP(W123,'シフト記号表（従来型・ユニット型共通）'!$C$6:$L$47,10,FALSE))</f>
        <v/>
      </c>
      <c r="X124" s="159" t="str">
        <f>IF(X123="","",VLOOKUP(X123,'シフト記号表（従来型・ユニット型共通）'!$C$6:$L$47,10,FALSE))</f>
        <v/>
      </c>
      <c r="Y124" s="159" t="str">
        <f>IF(Y123="","",VLOOKUP(Y123,'シフト記号表（従来型・ユニット型共通）'!$C$6:$L$47,10,FALSE))</f>
        <v/>
      </c>
      <c r="Z124" s="159" t="str">
        <f>IF(Z123="","",VLOOKUP(Z123,'シフト記号表（従来型・ユニット型共通）'!$C$6:$L$47,10,FALSE))</f>
        <v/>
      </c>
      <c r="AA124" s="159" t="str">
        <f>IF(AA123="","",VLOOKUP(AA123,'シフト記号表（従来型・ユニット型共通）'!$C$6:$L$47,10,FALSE))</f>
        <v/>
      </c>
      <c r="AB124" s="159" t="str">
        <f>IF(AB123="","",VLOOKUP(AB123,'シフト記号表（従来型・ユニット型共通）'!$C$6:$L$47,10,FALSE))</f>
        <v/>
      </c>
      <c r="AC124" s="160" t="str">
        <f>IF(AC123="","",VLOOKUP(AC123,'シフト記号表（従来型・ユニット型共通）'!$C$6:$L$47,10,FALSE))</f>
        <v/>
      </c>
      <c r="AD124" s="158" t="str">
        <f>IF(AD123="","",VLOOKUP(AD123,'シフト記号表（従来型・ユニット型共通）'!$C$6:$L$47,10,FALSE))</f>
        <v/>
      </c>
      <c r="AE124" s="159" t="str">
        <f>IF(AE123="","",VLOOKUP(AE123,'シフト記号表（従来型・ユニット型共通）'!$C$6:$L$47,10,FALSE))</f>
        <v/>
      </c>
      <c r="AF124" s="159" t="str">
        <f>IF(AF123="","",VLOOKUP(AF123,'シフト記号表（従来型・ユニット型共通）'!$C$6:$L$47,10,FALSE))</f>
        <v/>
      </c>
      <c r="AG124" s="159" t="str">
        <f>IF(AG123="","",VLOOKUP(AG123,'シフト記号表（従来型・ユニット型共通）'!$C$6:$L$47,10,FALSE))</f>
        <v/>
      </c>
      <c r="AH124" s="159" t="str">
        <f>IF(AH123="","",VLOOKUP(AH123,'シフト記号表（従来型・ユニット型共通）'!$C$6:$L$47,10,FALSE))</f>
        <v/>
      </c>
      <c r="AI124" s="159" t="str">
        <f>IF(AI123="","",VLOOKUP(AI123,'シフト記号表（従来型・ユニット型共通）'!$C$6:$L$47,10,FALSE))</f>
        <v/>
      </c>
      <c r="AJ124" s="160" t="str">
        <f>IF(AJ123="","",VLOOKUP(AJ123,'シフト記号表（従来型・ユニット型共通）'!$C$6:$L$47,10,FALSE))</f>
        <v/>
      </c>
      <c r="AK124" s="158" t="str">
        <f>IF(AK123="","",VLOOKUP(AK123,'シフト記号表（従来型・ユニット型共通）'!$C$6:$L$47,10,FALSE))</f>
        <v/>
      </c>
      <c r="AL124" s="159" t="str">
        <f>IF(AL123="","",VLOOKUP(AL123,'シフト記号表（従来型・ユニット型共通）'!$C$6:$L$47,10,FALSE))</f>
        <v/>
      </c>
      <c r="AM124" s="159" t="str">
        <f>IF(AM123="","",VLOOKUP(AM123,'シフト記号表（従来型・ユニット型共通）'!$C$6:$L$47,10,FALSE))</f>
        <v/>
      </c>
      <c r="AN124" s="159" t="str">
        <f>IF(AN123="","",VLOOKUP(AN123,'シフト記号表（従来型・ユニット型共通）'!$C$6:$L$47,10,FALSE))</f>
        <v/>
      </c>
      <c r="AO124" s="159" t="str">
        <f>IF(AO123="","",VLOOKUP(AO123,'シフト記号表（従来型・ユニット型共通）'!$C$6:$L$47,10,FALSE))</f>
        <v/>
      </c>
      <c r="AP124" s="159" t="str">
        <f>IF(AP123="","",VLOOKUP(AP123,'シフト記号表（従来型・ユニット型共通）'!$C$6:$L$47,10,FALSE))</f>
        <v/>
      </c>
      <c r="AQ124" s="160" t="str">
        <f>IF(AQ123="","",VLOOKUP(AQ123,'シフト記号表（従来型・ユニット型共通）'!$C$6:$L$47,10,FALSE))</f>
        <v/>
      </c>
      <c r="AR124" s="158" t="str">
        <f>IF(AR123="","",VLOOKUP(AR123,'シフト記号表（従来型・ユニット型共通）'!$C$6:$L$47,10,FALSE))</f>
        <v/>
      </c>
      <c r="AS124" s="159" t="str">
        <f>IF(AS123="","",VLOOKUP(AS123,'シフト記号表（従来型・ユニット型共通）'!$C$6:$L$47,10,FALSE))</f>
        <v/>
      </c>
      <c r="AT124" s="159" t="str">
        <f>IF(AT123="","",VLOOKUP(AT123,'シフト記号表（従来型・ユニット型共通）'!$C$6:$L$47,10,FALSE))</f>
        <v/>
      </c>
      <c r="AU124" s="159" t="str">
        <f>IF(AU123="","",VLOOKUP(AU123,'シフト記号表（従来型・ユニット型共通）'!$C$6:$L$47,10,FALSE))</f>
        <v/>
      </c>
      <c r="AV124" s="159" t="str">
        <f>IF(AV123="","",VLOOKUP(AV123,'シフト記号表（従来型・ユニット型共通）'!$C$6:$L$47,10,FALSE))</f>
        <v/>
      </c>
      <c r="AW124" s="159" t="str">
        <f>IF(AW123="","",VLOOKUP(AW123,'シフト記号表（従来型・ユニット型共通）'!$C$6:$L$47,10,FALSE))</f>
        <v/>
      </c>
      <c r="AX124" s="160" t="str">
        <f>IF(AX123="","",VLOOKUP(AX123,'シフト記号表（従来型・ユニット型共通）'!$C$6:$L$47,10,FALSE))</f>
        <v/>
      </c>
      <c r="AY124" s="158" t="str">
        <f>IF(AY123="","",VLOOKUP(AY123,'シフト記号表（従来型・ユニット型共通）'!$C$6:$L$47,10,FALSE))</f>
        <v/>
      </c>
      <c r="AZ124" s="159" t="str">
        <f>IF(AZ123="","",VLOOKUP(AZ123,'シフト記号表（従来型・ユニット型共通）'!$C$6:$L$47,10,FALSE))</f>
        <v/>
      </c>
      <c r="BA124" s="159" t="str">
        <f>IF(BA123="","",VLOOKUP(BA123,'シフト記号表（従来型・ユニット型共通）'!$C$6:$L$47,10,FALSE))</f>
        <v/>
      </c>
      <c r="BB124" s="1077">
        <f>IF($BE$3="４週",SUM(W124:AX124),IF($BE$3="暦月",SUM(W124:BA124),""))</f>
        <v>0</v>
      </c>
      <c r="BC124" s="1078"/>
      <c r="BD124" s="1079">
        <f>IF($BE$3="４週",BB124/4,IF($BE$3="暦月",(BB124/($BE$8/7)),""))</f>
        <v>0</v>
      </c>
      <c r="BE124" s="1078"/>
      <c r="BF124" s="1074"/>
      <c r="BG124" s="1075"/>
      <c r="BH124" s="1075"/>
      <c r="BI124" s="1075"/>
      <c r="BJ124" s="1076"/>
    </row>
    <row r="125" spans="2:62" ht="20.25" customHeight="1" x14ac:dyDescent="0.15">
      <c r="B125" s="992">
        <f>B123+1</f>
        <v>55</v>
      </c>
      <c r="C125" s="999"/>
      <c r="D125" s="1000"/>
      <c r="E125" s="153"/>
      <c r="F125" s="154"/>
      <c r="G125" s="153"/>
      <c r="H125" s="154"/>
      <c r="I125" s="1003"/>
      <c r="J125" s="1004"/>
      <c r="K125" s="1052"/>
      <c r="L125" s="1053"/>
      <c r="M125" s="1053"/>
      <c r="N125" s="1000"/>
      <c r="O125" s="1022"/>
      <c r="P125" s="1023"/>
      <c r="Q125" s="1023"/>
      <c r="R125" s="1023"/>
      <c r="S125" s="1024"/>
      <c r="T125" s="173" t="s">
        <v>192</v>
      </c>
      <c r="V125" s="174"/>
      <c r="W125" s="166"/>
      <c r="X125" s="167"/>
      <c r="Y125" s="167"/>
      <c r="Z125" s="167"/>
      <c r="AA125" s="167"/>
      <c r="AB125" s="167"/>
      <c r="AC125" s="168"/>
      <c r="AD125" s="166"/>
      <c r="AE125" s="167"/>
      <c r="AF125" s="167"/>
      <c r="AG125" s="167"/>
      <c r="AH125" s="167"/>
      <c r="AI125" s="167"/>
      <c r="AJ125" s="168"/>
      <c r="AK125" s="166"/>
      <c r="AL125" s="167"/>
      <c r="AM125" s="167"/>
      <c r="AN125" s="167"/>
      <c r="AO125" s="167"/>
      <c r="AP125" s="167"/>
      <c r="AQ125" s="168"/>
      <c r="AR125" s="166"/>
      <c r="AS125" s="167"/>
      <c r="AT125" s="167"/>
      <c r="AU125" s="167"/>
      <c r="AV125" s="167"/>
      <c r="AW125" s="167"/>
      <c r="AX125" s="168"/>
      <c r="AY125" s="166"/>
      <c r="AZ125" s="167"/>
      <c r="BA125" s="169"/>
      <c r="BB125" s="1054"/>
      <c r="BC125" s="1055"/>
      <c r="BD125" s="1056"/>
      <c r="BE125" s="1057"/>
      <c r="BF125" s="1058"/>
      <c r="BG125" s="1059"/>
      <c r="BH125" s="1059"/>
      <c r="BI125" s="1059"/>
      <c r="BJ125" s="1060"/>
    </row>
    <row r="126" spans="2:62" ht="20.25" customHeight="1" x14ac:dyDescent="0.15">
      <c r="B126" s="993"/>
      <c r="C126" s="1080"/>
      <c r="D126" s="1081"/>
      <c r="E126" s="175"/>
      <c r="F126" s="176">
        <f>C125</f>
        <v>0</v>
      </c>
      <c r="G126" s="175"/>
      <c r="H126" s="176">
        <f>I125</f>
        <v>0</v>
      </c>
      <c r="I126" s="1082"/>
      <c r="J126" s="1083"/>
      <c r="K126" s="1084"/>
      <c r="L126" s="1085"/>
      <c r="M126" s="1085"/>
      <c r="N126" s="1081"/>
      <c r="O126" s="1022"/>
      <c r="P126" s="1023"/>
      <c r="Q126" s="1023"/>
      <c r="R126" s="1023"/>
      <c r="S126" s="1024"/>
      <c r="T126" s="170" t="s">
        <v>195</v>
      </c>
      <c r="U126" s="171"/>
      <c r="V126" s="172"/>
      <c r="W126" s="158" t="str">
        <f>IF(W125="","",VLOOKUP(W125,'シフト記号表（従来型・ユニット型共通）'!$C$6:$L$47,10,FALSE))</f>
        <v/>
      </c>
      <c r="X126" s="159" t="str">
        <f>IF(X125="","",VLOOKUP(X125,'シフト記号表（従来型・ユニット型共通）'!$C$6:$L$47,10,FALSE))</f>
        <v/>
      </c>
      <c r="Y126" s="159" t="str">
        <f>IF(Y125="","",VLOOKUP(Y125,'シフト記号表（従来型・ユニット型共通）'!$C$6:$L$47,10,FALSE))</f>
        <v/>
      </c>
      <c r="Z126" s="159" t="str">
        <f>IF(Z125="","",VLOOKUP(Z125,'シフト記号表（従来型・ユニット型共通）'!$C$6:$L$47,10,FALSE))</f>
        <v/>
      </c>
      <c r="AA126" s="159" t="str">
        <f>IF(AA125="","",VLOOKUP(AA125,'シフト記号表（従来型・ユニット型共通）'!$C$6:$L$47,10,FALSE))</f>
        <v/>
      </c>
      <c r="AB126" s="159" t="str">
        <f>IF(AB125="","",VLOOKUP(AB125,'シフト記号表（従来型・ユニット型共通）'!$C$6:$L$47,10,FALSE))</f>
        <v/>
      </c>
      <c r="AC126" s="160" t="str">
        <f>IF(AC125="","",VLOOKUP(AC125,'シフト記号表（従来型・ユニット型共通）'!$C$6:$L$47,10,FALSE))</f>
        <v/>
      </c>
      <c r="AD126" s="158" t="str">
        <f>IF(AD125="","",VLOOKUP(AD125,'シフト記号表（従来型・ユニット型共通）'!$C$6:$L$47,10,FALSE))</f>
        <v/>
      </c>
      <c r="AE126" s="159" t="str">
        <f>IF(AE125="","",VLOOKUP(AE125,'シフト記号表（従来型・ユニット型共通）'!$C$6:$L$47,10,FALSE))</f>
        <v/>
      </c>
      <c r="AF126" s="159" t="str">
        <f>IF(AF125="","",VLOOKUP(AF125,'シフト記号表（従来型・ユニット型共通）'!$C$6:$L$47,10,FALSE))</f>
        <v/>
      </c>
      <c r="AG126" s="159" t="str">
        <f>IF(AG125="","",VLOOKUP(AG125,'シフト記号表（従来型・ユニット型共通）'!$C$6:$L$47,10,FALSE))</f>
        <v/>
      </c>
      <c r="AH126" s="159" t="str">
        <f>IF(AH125="","",VLOOKUP(AH125,'シフト記号表（従来型・ユニット型共通）'!$C$6:$L$47,10,FALSE))</f>
        <v/>
      </c>
      <c r="AI126" s="159" t="str">
        <f>IF(AI125="","",VLOOKUP(AI125,'シフト記号表（従来型・ユニット型共通）'!$C$6:$L$47,10,FALSE))</f>
        <v/>
      </c>
      <c r="AJ126" s="160" t="str">
        <f>IF(AJ125="","",VLOOKUP(AJ125,'シフト記号表（従来型・ユニット型共通）'!$C$6:$L$47,10,FALSE))</f>
        <v/>
      </c>
      <c r="AK126" s="158" t="str">
        <f>IF(AK125="","",VLOOKUP(AK125,'シフト記号表（従来型・ユニット型共通）'!$C$6:$L$47,10,FALSE))</f>
        <v/>
      </c>
      <c r="AL126" s="159" t="str">
        <f>IF(AL125="","",VLOOKUP(AL125,'シフト記号表（従来型・ユニット型共通）'!$C$6:$L$47,10,FALSE))</f>
        <v/>
      </c>
      <c r="AM126" s="159" t="str">
        <f>IF(AM125="","",VLOOKUP(AM125,'シフト記号表（従来型・ユニット型共通）'!$C$6:$L$47,10,FALSE))</f>
        <v/>
      </c>
      <c r="AN126" s="159" t="str">
        <f>IF(AN125="","",VLOOKUP(AN125,'シフト記号表（従来型・ユニット型共通）'!$C$6:$L$47,10,FALSE))</f>
        <v/>
      </c>
      <c r="AO126" s="159" t="str">
        <f>IF(AO125="","",VLOOKUP(AO125,'シフト記号表（従来型・ユニット型共通）'!$C$6:$L$47,10,FALSE))</f>
        <v/>
      </c>
      <c r="AP126" s="159" t="str">
        <f>IF(AP125="","",VLOOKUP(AP125,'シフト記号表（従来型・ユニット型共通）'!$C$6:$L$47,10,FALSE))</f>
        <v/>
      </c>
      <c r="AQ126" s="160" t="str">
        <f>IF(AQ125="","",VLOOKUP(AQ125,'シフト記号表（従来型・ユニット型共通）'!$C$6:$L$47,10,FALSE))</f>
        <v/>
      </c>
      <c r="AR126" s="158" t="str">
        <f>IF(AR125="","",VLOOKUP(AR125,'シフト記号表（従来型・ユニット型共通）'!$C$6:$L$47,10,FALSE))</f>
        <v/>
      </c>
      <c r="AS126" s="159" t="str">
        <f>IF(AS125="","",VLOOKUP(AS125,'シフト記号表（従来型・ユニット型共通）'!$C$6:$L$47,10,FALSE))</f>
        <v/>
      </c>
      <c r="AT126" s="159" t="str">
        <f>IF(AT125="","",VLOOKUP(AT125,'シフト記号表（従来型・ユニット型共通）'!$C$6:$L$47,10,FALSE))</f>
        <v/>
      </c>
      <c r="AU126" s="159" t="str">
        <f>IF(AU125="","",VLOOKUP(AU125,'シフト記号表（従来型・ユニット型共通）'!$C$6:$L$47,10,FALSE))</f>
        <v/>
      </c>
      <c r="AV126" s="159" t="str">
        <f>IF(AV125="","",VLOOKUP(AV125,'シフト記号表（従来型・ユニット型共通）'!$C$6:$L$47,10,FALSE))</f>
        <v/>
      </c>
      <c r="AW126" s="159" t="str">
        <f>IF(AW125="","",VLOOKUP(AW125,'シフト記号表（従来型・ユニット型共通）'!$C$6:$L$47,10,FALSE))</f>
        <v/>
      </c>
      <c r="AX126" s="160" t="str">
        <f>IF(AX125="","",VLOOKUP(AX125,'シフト記号表（従来型・ユニット型共通）'!$C$6:$L$47,10,FALSE))</f>
        <v/>
      </c>
      <c r="AY126" s="158" t="str">
        <f>IF(AY125="","",VLOOKUP(AY125,'シフト記号表（従来型・ユニット型共通）'!$C$6:$L$47,10,FALSE))</f>
        <v/>
      </c>
      <c r="AZ126" s="159" t="str">
        <f>IF(AZ125="","",VLOOKUP(AZ125,'シフト記号表（従来型・ユニット型共通）'!$C$6:$L$47,10,FALSE))</f>
        <v/>
      </c>
      <c r="BA126" s="159" t="str">
        <f>IF(BA125="","",VLOOKUP(BA125,'シフト記号表（従来型・ユニット型共通）'!$C$6:$L$47,10,FALSE))</f>
        <v/>
      </c>
      <c r="BB126" s="1077">
        <f>IF($BE$3="４週",SUM(W126:AX126),IF($BE$3="暦月",SUM(W126:BA126),""))</f>
        <v>0</v>
      </c>
      <c r="BC126" s="1078"/>
      <c r="BD126" s="1079">
        <f>IF($BE$3="４週",BB126/4,IF($BE$3="暦月",(BB126/($BE$8/7)),""))</f>
        <v>0</v>
      </c>
      <c r="BE126" s="1078"/>
      <c r="BF126" s="1074"/>
      <c r="BG126" s="1075"/>
      <c r="BH126" s="1075"/>
      <c r="BI126" s="1075"/>
      <c r="BJ126" s="1076"/>
    </row>
    <row r="127" spans="2:62" ht="20.25" customHeight="1" x14ac:dyDescent="0.15">
      <c r="B127" s="992">
        <f>B125+1</f>
        <v>56</v>
      </c>
      <c r="C127" s="999"/>
      <c r="D127" s="1000"/>
      <c r="E127" s="153"/>
      <c r="F127" s="154"/>
      <c r="G127" s="153"/>
      <c r="H127" s="154"/>
      <c r="I127" s="1003"/>
      <c r="J127" s="1004"/>
      <c r="K127" s="1052"/>
      <c r="L127" s="1053"/>
      <c r="M127" s="1053"/>
      <c r="N127" s="1000"/>
      <c r="O127" s="1022"/>
      <c r="P127" s="1023"/>
      <c r="Q127" s="1023"/>
      <c r="R127" s="1023"/>
      <c r="S127" s="1024"/>
      <c r="T127" s="173" t="s">
        <v>192</v>
      </c>
      <c r="V127" s="174"/>
      <c r="W127" s="166"/>
      <c r="X127" s="167"/>
      <c r="Y127" s="167"/>
      <c r="Z127" s="167"/>
      <c r="AA127" s="167"/>
      <c r="AB127" s="167"/>
      <c r="AC127" s="168"/>
      <c r="AD127" s="166"/>
      <c r="AE127" s="167"/>
      <c r="AF127" s="167"/>
      <c r="AG127" s="167"/>
      <c r="AH127" s="167"/>
      <c r="AI127" s="167"/>
      <c r="AJ127" s="168"/>
      <c r="AK127" s="166"/>
      <c r="AL127" s="167"/>
      <c r="AM127" s="167"/>
      <c r="AN127" s="167"/>
      <c r="AO127" s="167"/>
      <c r="AP127" s="167"/>
      <c r="AQ127" s="168"/>
      <c r="AR127" s="166"/>
      <c r="AS127" s="167"/>
      <c r="AT127" s="167"/>
      <c r="AU127" s="167"/>
      <c r="AV127" s="167"/>
      <c r="AW127" s="167"/>
      <c r="AX127" s="168"/>
      <c r="AY127" s="166"/>
      <c r="AZ127" s="167"/>
      <c r="BA127" s="169"/>
      <c r="BB127" s="1054"/>
      <c r="BC127" s="1055"/>
      <c r="BD127" s="1056"/>
      <c r="BE127" s="1057"/>
      <c r="BF127" s="1058"/>
      <c r="BG127" s="1059"/>
      <c r="BH127" s="1059"/>
      <c r="BI127" s="1059"/>
      <c r="BJ127" s="1060"/>
    </row>
    <row r="128" spans="2:62" ht="20.25" customHeight="1" x14ac:dyDescent="0.15">
      <c r="B128" s="993"/>
      <c r="C128" s="1080"/>
      <c r="D128" s="1081"/>
      <c r="E128" s="175"/>
      <c r="F128" s="176">
        <f>C127</f>
        <v>0</v>
      </c>
      <c r="G128" s="175"/>
      <c r="H128" s="176">
        <f>I127</f>
        <v>0</v>
      </c>
      <c r="I128" s="1082"/>
      <c r="J128" s="1083"/>
      <c r="K128" s="1084"/>
      <c r="L128" s="1085"/>
      <c r="M128" s="1085"/>
      <c r="N128" s="1081"/>
      <c r="O128" s="1022"/>
      <c r="P128" s="1023"/>
      <c r="Q128" s="1023"/>
      <c r="R128" s="1023"/>
      <c r="S128" s="1024"/>
      <c r="T128" s="170" t="s">
        <v>195</v>
      </c>
      <c r="U128" s="171"/>
      <c r="V128" s="172"/>
      <c r="W128" s="158" t="str">
        <f>IF(W127="","",VLOOKUP(W127,'シフト記号表（従来型・ユニット型共通）'!$C$6:$L$47,10,FALSE))</f>
        <v/>
      </c>
      <c r="X128" s="159" t="str">
        <f>IF(X127="","",VLOOKUP(X127,'シフト記号表（従来型・ユニット型共通）'!$C$6:$L$47,10,FALSE))</f>
        <v/>
      </c>
      <c r="Y128" s="159" t="str">
        <f>IF(Y127="","",VLOOKUP(Y127,'シフト記号表（従来型・ユニット型共通）'!$C$6:$L$47,10,FALSE))</f>
        <v/>
      </c>
      <c r="Z128" s="159" t="str">
        <f>IF(Z127="","",VLOOKUP(Z127,'シフト記号表（従来型・ユニット型共通）'!$C$6:$L$47,10,FALSE))</f>
        <v/>
      </c>
      <c r="AA128" s="159" t="str">
        <f>IF(AA127="","",VLOOKUP(AA127,'シフト記号表（従来型・ユニット型共通）'!$C$6:$L$47,10,FALSE))</f>
        <v/>
      </c>
      <c r="AB128" s="159" t="str">
        <f>IF(AB127="","",VLOOKUP(AB127,'シフト記号表（従来型・ユニット型共通）'!$C$6:$L$47,10,FALSE))</f>
        <v/>
      </c>
      <c r="AC128" s="160" t="str">
        <f>IF(AC127="","",VLOOKUP(AC127,'シフト記号表（従来型・ユニット型共通）'!$C$6:$L$47,10,FALSE))</f>
        <v/>
      </c>
      <c r="AD128" s="158" t="str">
        <f>IF(AD127="","",VLOOKUP(AD127,'シフト記号表（従来型・ユニット型共通）'!$C$6:$L$47,10,FALSE))</f>
        <v/>
      </c>
      <c r="AE128" s="159" t="str">
        <f>IF(AE127="","",VLOOKUP(AE127,'シフト記号表（従来型・ユニット型共通）'!$C$6:$L$47,10,FALSE))</f>
        <v/>
      </c>
      <c r="AF128" s="159" t="str">
        <f>IF(AF127="","",VLOOKUP(AF127,'シフト記号表（従来型・ユニット型共通）'!$C$6:$L$47,10,FALSE))</f>
        <v/>
      </c>
      <c r="AG128" s="159" t="str">
        <f>IF(AG127="","",VLOOKUP(AG127,'シフト記号表（従来型・ユニット型共通）'!$C$6:$L$47,10,FALSE))</f>
        <v/>
      </c>
      <c r="AH128" s="159" t="str">
        <f>IF(AH127="","",VLOOKUP(AH127,'シフト記号表（従来型・ユニット型共通）'!$C$6:$L$47,10,FALSE))</f>
        <v/>
      </c>
      <c r="AI128" s="159" t="str">
        <f>IF(AI127="","",VLOOKUP(AI127,'シフト記号表（従来型・ユニット型共通）'!$C$6:$L$47,10,FALSE))</f>
        <v/>
      </c>
      <c r="AJ128" s="160" t="str">
        <f>IF(AJ127="","",VLOOKUP(AJ127,'シフト記号表（従来型・ユニット型共通）'!$C$6:$L$47,10,FALSE))</f>
        <v/>
      </c>
      <c r="AK128" s="158" t="str">
        <f>IF(AK127="","",VLOOKUP(AK127,'シフト記号表（従来型・ユニット型共通）'!$C$6:$L$47,10,FALSE))</f>
        <v/>
      </c>
      <c r="AL128" s="159" t="str">
        <f>IF(AL127="","",VLOOKUP(AL127,'シフト記号表（従来型・ユニット型共通）'!$C$6:$L$47,10,FALSE))</f>
        <v/>
      </c>
      <c r="AM128" s="159" t="str">
        <f>IF(AM127="","",VLOOKUP(AM127,'シフト記号表（従来型・ユニット型共通）'!$C$6:$L$47,10,FALSE))</f>
        <v/>
      </c>
      <c r="AN128" s="159" t="str">
        <f>IF(AN127="","",VLOOKUP(AN127,'シフト記号表（従来型・ユニット型共通）'!$C$6:$L$47,10,FALSE))</f>
        <v/>
      </c>
      <c r="AO128" s="159" t="str">
        <f>IF(AO127="","",VLOOKUP(AO127,'シフト記号表（従来型・ユニット型共通）'!$C$6:$L$47,10,FALSE))</f>
        <v/>
      </c>
      <c r="AP128" s="159" t="str">
        <f>IF(AP127="","",VLOOKUP(AP127,'シフト記号表（従来型・ユニット型共通）'!$C$6:$L$47,10,FALSE))</f>
        <v/>
      </c>
      <c r="AQ128" s="160" t="str">
        <f>IF(AQ127="","",VLOOKUP(AQ127,'シフト記号表（従来型・ユニット型共通）'!$C$6:$L$47,10,FALSE))</f>
        <v/>
      </c>
      <c r="AR128" s="158" t="str">
        <f>IF(AR127="","",VLOOKUP(AR127,'シフト記号表（従来型・ユニット型共通）'!$C$6:$L$47,10,FALSE))</f>
        <v/>
      </c>
      <c r="AS128" s="159" t="str">
        <f>IF(AS127="","",VLOOKUP(AS127,'シフト記号表（従来型・ユニット型共通）'!$C$6:$L$47,10,FALSE))</f>
        <v/>
      </c>
      <c r="AT128" s="159" t="str">
        <f>IF(AT127="","",VLOOKUP(AT127,'シフト記号表（従来型・ユニット型共通）'!$C$6:$L$47,10,FALSE))</f>
        <v/>
      </c>
      <c r="AU128" s="159" t="str">
        <f>IF(AU127="","",VLOOKUP(AU127,'シフト記号表（従来型・ユニット型共通）'!$C$6:$L$47,10,FALSE))</f>
        <v/>
      </c>
      <c r="AV128" s="159" t="str">
        <f>IF(AV127="","",VLOOKUP(AV127,'シフト記号表（従来型・ユニット型共通）'!$C$6:$L$47,10,FALSE))</f>
        <v/>
      </c>
      <c r="AW128" s="159" t="str">
        <f>IF(AW127="","",VLOOKUP(AW127,'シフト記号表（従来型・ユニット型共通）'!$C$6:$L$47,10,FALSE))</f>
        <v/>
      </c>
      <c r="AX128" s="160" t="str">
        <f>IF(AX127="","",VLOOKUP(AX127,'シフト記号表（従来型・ユニット型共通）'!$C$6:$L$47,10,FALSE))</f>
        <v/>
      </c>
      <c r="AY128" s="158" t="str">
        <f>IF(AY127="","",VLOOKUP(AY127,'シフト記号表（従来型・ユニット型共通）'!$C$6:$L$47,10,FALSE))</f>
        <v/>
      </c>
      <c r="AZ128" s="159" t="str">
        <f>IF(AZ127="","",VLOOKUP(AZ127,'シフト記号表（従来型・ユニット型共通）'!$C$6:$L$47,10,FALSE))</f>
        <v/>
      </c>
      <c r="BA128" s="159" t="str">
        <f>IF(BA127="","",VLOOKUP(BA127,'シフト記号表（従来型・ユニット型共通）'!$C$6:$L$47,10,FALSE))</f>
        <v/>
      </c>
      <c r="BB128" s="1077">
        <f>IF($BE$3="４週",SUM(W128:AX128),IF($BE$3="暦月",SUM(W128:BA128),""))</f>
        <v>0</v>
      </c>
      <c r="BC128" s="1078"/>
      <c r="BD128" s="1079">
        <f>IF($BE$3="４週",BB128/4,IF($BE$3="暦月",(BB128/($BE$8/7)),""))</f>
        <v>0</v>
      </c>
      <c r="BE128" s="1078"/>
      <c r="BF128" s="1074"/>
      <c r="BG128" s="1075"/>
      <c r="BH128" s="1075"/>
      <c r="BI128" s="1075"/>
      <c r="BJ128" s="1076"/>
    </row>
    <row r="129" spans="2:62" ht="20.25" customHeight="1" x14ac:dyDescent="0.15">
      <c r="B129" s="992">
        <f>B127+1</f>
        <v>57</v>
      </c>
      <c r="C129" s="999"/>
      <c r="D129" s="1000"/>
      <c r="E129" s="153"/>
      <c r="F129" s="154"/>
      <c r="G129" s="153"/>
      <c r="H129" s="154"/>
      <c r="I129" s="1003"/>
      <c r="J129" s="1004"/>
      <c r="K129" s="1052"/>
      <c r="L129" s="1053"/>
      <c r="M129" s="1053"/>
      <c r="N129" s="1000"/>
      <c r="O129" s="1022"/>
      <c r="P129" s="1023"/>
      <c r="Q129" s="1023"/>
      <c r="R129" s="1023"/>
      <c r="S129" s="1024"/>
      <c r="T129" s="173" t="s">
        <v>192</v>
      </c>
      <c r="V129" s="174"/>
      <c r="W129" s="166"/>
      <c r="X129" s="167"/>
      <c r="Y129" s="167"/>
      <c r="Z129" s="167"/>
      <c r="AA129" s="167"/>
      <c r="AB129" s="167"/>
      <c r="AC129" s="168"/>
      <c r="AD129" s="166"/>
      <c r="AE129" s="167"/>
      <c r="AF129" s="167"/>
      <c r="AG129" s="167"/>
      <c r="AH129" s="167"/>
      <c r="AI129" s="167"/>
      <c r="AJ129" s="168"/>
      <c r="AK129" s="166"/>
      <c r="AL129" s="167"/>
      <c r="AM129" s="167"/>
      <c r="AN129" s="167"/>
      <c r="AO129" s="167"/>
      <c r="AP129" s="167"/>
      <c r="AQ129" s="168"/>
      <c r="AR129" s="166"/>
      <c r="AS129" s="167"/>
      <c r="AT129" s="167"/>
      <c r="AU129" s="167"/>
      <c r="AV129" s="167"/>
      <c r="AW129" s="167"/>
      <c r="AX129" s="168"/>
      <c r="AY129" s="166"/>
      <c r="AZ129" s="167"/>
      <c r="BA129" s="169"/>
      <c r="BB129" s="1054"/>
      <c r="BC129" s="1055"/>
      <c r="BD129" s="1056"/>
      <c r="BE129" s="1057"/>
      <c r="BF129" s="1058"/>
      <c r="BG129" s="1059"/>
      <c r="BH129" s="1059"/>
      <c r="BI129" s="1059"/>
      <c r="BJ129" s="1060"/>
    </row>
    <row r="130" spans="2:62" ht="20.25" customHeight="1" x14ac:dyDescent="0.15">
      <c r="B130" s="993"/>
      <c r="C130" s="1080"/>
      <c r="D130" s="1081"/>
      <c r="E130" s="175"/>
      <c r="F130" s="176">
        <f>C129</f>
        <v>0</v>
      </c>
      <c r="G130" s="175"/>
      <c r="H130" s="176">
        <f>I129</f>
        <v>0</v>
      </c>
      <c r="I130" s="1082"/>
      <c r="J130" s="1083"/>
      <c r="K130" s="1084"/>
      <c r="L130" s="1085"/>
      <c r="M130" s="1085"/>
      <c r="N130" s="1081"/>
      <c r="O130" s="1022"/>
      <c r="P130" s="1023"/>
      <c r="Q130" s="1023"/>
      <c r="R130" s="1023"/>
      <c r="S130" s="1024"/>
      <c r="T130" s="170" t="s">
        <v>195</v>
      </c>
      <c r="U130" s="171"/>
      <c r="V130" s="172"/>
      <c r="W130" s="158" t="str">
        <f>IF(W129="","",VLOOKUP(W129,'シフト記号表（従来型・ユニット型共通）'!$C$6:$L$47,10,FALSE))</f>
        <v/>
      </c>
      <c r="X130" s="159" t="str">
        <f>IF(X129="","",VLOOKUP(X129,'シフト記号表（従来型・ユニット型共通）'!$C$6:$L$47,10,FALSE))</f>
        <v/>
      </c>
      <c r="Y130" s="159" t="str">
        <f>IF(Y129="","",VLOOKUP(Y129,'シフト記号表（従来型・ユニット型共通）'!$C$6:$L$47,10,FALSE))</f>
        <v/>
      </c>
      <c r="Z130" s="159" t="str">
        <f>IF(Z129="","",VLOOKUP(Z129,'シフト記号表（従来型・ユニット型共通）'!$C$6:$L$47,10,FALSE))</f>
        <v/>
      </c>
      <c r="AA130" s="159" t="str">
        <f>IF(AA129="","",VLOOKUP(AA129,'シフト記号表（従来型・ユニット型共通）'!$C$6:$L$47,10,FALSE))</f>
        <v/>
      </c>
      <c r="AB130" s="159" t="str">
        <f>IF(AB129="","",VLOOKUP(AB129,'シフト記号表（従来型・ユニット型共通）'!$C$6:$L$47,10,FALSE))</f>
        <v/>
      </c>
      <c r="AC130" s="160" t="str">
        <f>IF(AC129="","",VLOOKUP(AC129,'シフト記号表（従来型・ユニット型共通）'!$C$6:$L$47,10,FALSE))</f>
        <v/>
      </c>
      <c r="AD130" s="158" t="str">
        <f>IF(AD129="","",VLOOKUP(AD129,'シフト記号表（従来型・ユニット型共通）'!$C$6:$L$47,10,FALSE))</f>
        <v/>
      </c>
      <c r="AE130" s="159" t="str">
        <f>IF(AE129="","",VLOOKUP(AE129,'シフト記号表（従来型・ユニット型共通）'!$C$6:$L$47,10,FALSE))</f>
        <v/>
      </c>
      <c r="AF130" s="159" t="str">
        <f>IF(AF129="","",VLOOKUP(AF129,'シフト記号表（従来型・ユニット型共通）'!$C$6:$L$47,10,FALSE))</f>
        <v/>
      </c>
      <c r="AG130" s="159" t="str">
        <f>IF(AG129="","",VLOOKUP(AG129,'シフト記号表（従来型・ユニット型共通）'!$C$6:$L$47,10,FALSE))</f>
        <v/>
      </c>
      <c r="AH130" s="159" t="str">
        <f>IF(AH129="","",VLOOKUP(AH129,'シフト記号表（従来型・ユニット型共通）'!$C$6:$L$47,10,FALSE))</f>
        <v/>
      </c>
      <c r="AI130" s="159" t="str">
        <f>IF(AI129="","",VLOOKUP(AI129,'シフト記号表（従来型・ユニット型共通）'!$C$6:$L$47,10,FALSE))</f>
        <v/>
      </c>
      <c r="AJ130" s="160" t="str">
        <f>IF(AJ129="","",VLOOKUP(AJ129,'シフト記号表（従来型・ユニット型共通）'!$C$6:$L$47,10,FALSE))</f>
        <v/>
      </c>
      <c r="AK130" s="158" t="str">
        <f>IF(AK129="","",VLOOKUP(AK129,'シフト記号表（従来型・ユニット型共通）'!$C$6:$L$47,10,FALSE))</f>
        <v/>
      </c>
      <c r="AL130" s="159" t="str">
        <f>IF(AL129="","",VLOOKUP(AL129,'シフト記号表（従来型・ユニット型共通）'!$C$6:$L$47,10,FALSE))</f>
        <v/>
      </c>
      <c r="AM130" s="159" t="str">
        <f>IF(AM129="","",VLOOKUP(AM129,'シフト記号表（従来型・ユニット型共通）'!$C$6:$L$47,10,FALSE))</f>
        <v/>
      </c>
      <c r="AN130" s="159" t="str">
        <f>IF(AN129="","",VLOOKUP(AN129,'シフト記号表（従来型・ユニット型共通）'!$C$6:$L$47,10,FALSE))</f>
        <v/>
      </c>
      <c r="AO130" s="159" t="str">
        <f>IF(AO129="","",VLOOKUP(AO129,'シフト記号表（従来型・ユニット型共通）'!$C$6:$L$47,10,FALSE))</f>
        <v/>
      </c>
      <c r="AP130" s="159" t="str">
        <f>IF(AP129="","",VLOOKUP(AP129,'シフト記号表（従来型・ユニット型共通）'!$C$6:$L$47,10,FALSE))</f>
        <v/>
      </c>
      <c r="AQ130" s="160" t="str">
        <f>IF(AQ129="","",VLOOKUP(AQ129,'シフト記号表（従来型・ユニット型共通）'!$C$6:$L$47,10,FALSE))</f>
        <v/>
      </c>
      <c r="AR130" s="158" t="str">
        <f>IF(AR129="","",VLOOKUP(AR129,'シフト記号表（従来型・ユニット型共通）'!$C$6:$L$47,10,FALSE))</f>
        <v/>
      </c>
      <c r="AS130" s="159" t="str">
        <f>IF(AS129="","",VLOOKUP(AS129,'シフト記号表（従来型・ユニット型共通）'!$C$6:$L$47,10,FALSE))</f>
        <v/>
      </c>
      <c r="AT130" s="159" t="str">
        <f>IF(AT129="","",VLOOKUP(AT129,'シフト記号表（従来型・ユニット型共通）'!$C$6:$L$47,10,FALSE))</f>
        <v/>
      </c>
      <c r="AU130" s="159" t="str">
        <f>IF(AU129="","",VLOOKUP(AU129,'シフト記号表（従来型・ユニット型共通）'!$C$6:$L$47,10,FALSE))</f>
        <v/>
      </c>
      <c r="AV130" s="159" t="str">
        <f>IF(AV129="","",VLOOKUP(AV129,'シフト記号表（従来型・ユニット型共通）'!$C$6:$L$47,10,FALSE))</f>
        <v/>
      </c>
      <c r="AW130" s="159" t="str">
        <f>IF(AW129="","",VLOOKUP(AW129,'シフト記号表（従来型・ユニット型共通）'!$C$6:$L$47,10,FALSE))</f>
        <v/>
      </c>
      <c r="AX130" s="160" t="str">
        <f>IF(AX129="","",VLOOKUP(AX129,'シフト記号表（従来型・ユニット型共通）'!$C$6:$L$47,10,FALSE))</f>
        <v/>
      </c>
      <c r="AY130" s="158" t="str">
        <f>IF(AY129="","",VLOOKUP(AY129,'シフト記号表（従来型・ユニット型共通）'!$C$6:$L$47,10,FALSE))</f>
        <v/>
      </c>
      <c r="AZ130" s="159" t="str">
        <f>IF(AZ129="","",VLOOKUP(AZ129,'シフト記号表（従来型・ユニット型共通）'!$C$6:$L$47,10,FALSE))</f>
        <v/>
      </c>
      <c r="BA130" s="159" t="str">
        <f>IF(BA129="","",VLOOKUP(BA129,'シフト記号表（従来型・ユニット型共通）'!$C$6:$L$47,10,FALSE))</f>
        <v/>
      </c>
      <c r="BB130" s="1077">
        <f>IF($BE$3="４週",SUM(W130:AX130),IF($BE$3="暦月",SUM(W130:BA130),""))</f>
        <v>0</v>
      </c>
      <c r="BC130" s="1078"/>
      <c r="BD130" s="1079">
        <f>IF($BE$3="４週",BB130/4,IF($BE$3="暦月",(BB130/($BE$8/7)),""))</f>
        <v>0</v>
      </c>
      <c r="BE130" s="1078"/>
      <c r="BF130" s="1074"/>
      <c r="BG130" s="1075"/>
      <c r="BH130" s="1075"/>
      <c r="BI130" s="1075"/>
      <c r="BJ130" s="1076"/>
    </row>
    <row r="131" spans="2:62" ht="20.25" customHeight="1" x14ac:dyDescent="0.15">
      <c r="B131" s="992">
        <f>B129+1</f>
        <v>58</v>
      </c>
      <c r="C131" s="999"/>
      <c r="D131" s="1000"/>
      <c r="E131" s="153"/>
      <c r="F131" s="154"/>
      <c r="G131" s="153"/>
      <c r="H131" s="154"/>
      <c r="I131" s="1003"/>
      <c r="J131" s="1004"/>
      <c r="K131" s="1052"/>
      <c r="L131" s="1053"/>
      <c r="M131" s="1053"/>
      <c r="N131" s="1000"/>
      <c r="O131" s="1022"/>
      <c r="P131" s="1023"/>
      <c r="Q131" s="1023"/>
      <c r="R131" s="1023"/>
      <c r="S131" s="1024"/>
      <c r="T131" s="173" t="s">
        <v>192</v>
      </c>
      <c r="V131" s="174"/>
      <c r="W131" s="166"/>
      <c r="X131" s="167"/>
      <c r="Y131" s="167"/>
      <c r="Z131" s="167"/>
      <c r="AA131" s="167"/>
      <c r="AB131" s="167"/>
      <c r="AC131" s="168"/>
      <c r="AD131" s="166"/>
      <c r="AE131" s="167"/>
      <c r="AF131" s="167"/>
      <c r="AG131" s="167"/>
      <c r="AH131" s="167"/>
      <c r="AI131" s="167"/>
      <c r="AJ131" s="168"/>
      <c r="AK131" s="166"/>
      <c r="AL131" s="167"/>
      <c r="AM131" s="167"/>
      <c r="AN131" s="167"/>
      <c r="AO131" s="167"/>
      <c r="AP131" s="167"/>
      <c r="AQ131" s="168"/>
      <c r="AR131" s="166"/>
      <c r="AS131" s="167"/>
      <c r="AT131" s="167"/>
      <c r="AU131" s="167"/>
      <c r="AV131" s="167"/>
      <c r="AW131" s="167"/>
      <c r="AX131" s="168"/>
      <c r="AY131" s="166"/>
      <c r="AZ131" s="167"/>
      <c r="BA131" s="169"/>
      <c r="BB131" s="1054"/>
      <c r="BC131" s="1055"/>
      <c r="BD131" s="1056"/>
      <c r="BE131" s="1057"/>
      <c r="BF131" s="1058"/>
      <c r="BG131" s="1059"/>
      <c r="BH131" s="1059"/>
      <c r="BI131" s="1059"/>
      <c r="BJ131" s="1060"/>
    </row>
    <row r="132" spans="2:62" ht="20.25" customHeight="1" x14ac:dyDescent="0.15">
      <c r="B132" s="993"/>
      <c r="C132" s="1080"/>
      <c r="D132" s="1081"/>
      <c r="E132" s="175"/>
      <c r="F132" s="176">
        <f>C131</f>
        <v>0</v>
      </c>
      <c r="G132" s="175"/>
      <c r="H132" s="176">
        <f>I131</f>
        <v>0</v>
      </c>
      <c r="I132" s="1082"/>
      <c r="J132" s="1083"/>
      <c r="K132" s="1084"/>
      <c r="L132" s="1085"/>
      <c r="M132" s="1085"/>
      <c r="N132" s="1081"/>
      <c r="O132" s="1022"/>
      <c r="P132" s="1023"/>
      <c r="Q132" s="1023"/>
      <c r="R132" s="1023"/>
      <c r="S132" s="1024"/>
      <c r="T132" s="170" t="s">
        <v>195</v>
      </c>
      <c r="U132" s="171"/>
      <c r="V132" s="172"/>
      <c r="W132" s="158" t="str">
        <f>IF(W131="","",VLOOKUP(W131,'シフト記号表（従来型・ユニット型共通）'!$C$6:$L$47,10,FALSE))</f>
        <v/>
      </c>
      <c r="X132" s="159" t="str">
        <f>IF(X131="","",VLOOKUP(X131,'シフト記号表（従来型・ユニット型共通）'!$C$6:$L$47,10,FALSE))</f>
        <v/>
      </c>
      <c r="Y132" s="159" t="str">
        <f>IF(Y131="","",VLOOKUP(Y131,'シフト記号表（従来型・ユニット型共通）'!$C$6:$L$47,10,FALSE))</f>
        <v/>
      </c>
      <c r="Z132" s="159" t="str">
        <f>IF(Z131="","",VLOOKUP(Z131,'シフト記号表（従来型・ユニット型共通）'!$C$6:$L$47,10,FALSE))</f>
        <v/>
      </c>
      <c r="AA132" s="159" t="str">
        <f>IF(AA131="","",VLOOKUP(AA131,'シフト記号表（従来型・ユニット型共通）'!$C$6:$L$47,10,FALSE))</f>
        <v/>
      </c>
      <c r="AB132" s="159" t="str">
        <f>IF(AB131="","",VLOOKUP(AB131,'シフト記号表（従来型・ユニット型共通）'!$C$6:$L$47,10,FALSE))</f>
        <v/>
      </c>
      <c r="AC132" s="160" t="str">
        <f>IF(AC131="","",VLOOKUP(AC131,'シフト記号表（従来型・ユニット型共通）'!$C$6:$L$47,10,FALSE))</f>
        <v/>
      </c>
      <c r="AD132" s="158" t="str">
        <f>IF(AD131="","",VLOOKUP(AD131,'シフト記号表（従来型・ユニット型共通）'!$C$6:$L$47,10,FALSE))</f>
        <v/>
      </c>
      <c r="AE132" s="159" t="str">
        <f>IF(AE131="","",VLOOKUP(AE131,'シフト記号表（従来型・ユニット型共通）'!$C$6:$L$47,10,FALSE))</f>
        <v/>
      </c>
      <c r="AF132" s="159" t="str">
        <f>IF(AF131="","",VLOOKUP(AF131,'シフト記号表（従来型・ユニット型共通）'!$C$6:$L$47,10,FALSE))</f>
        <v/>
      </c>
      <c r="AG132" s="159" t="str">
        <f>IF(AG131="","",VLOOKUP(AG131,'シフト記号表（従来型・ユニット型共通）'!$C$6:$L$47,10,FALSE))</f>
        <v/>
      </c>
      <c r="AH132" s="159" t="str">
        <f>IF(AH131="","",VLOOKUP(AH131,'シフト記号表（従来型・ユニット型共通）'!$C$6:$L$47,10,FALSE))</f>
        <v/>
      </c>
      <c r="AI132" s="159" t="str">
        <f>IF(AI131="","",VLOOKUP(AI131,'シフト記号表（従来型・ユニット型共通）'!$C$6:$L$47,10,FALSE))</f>
        <v/>
      </c>
      <c r="AJ132" s="160" t="str">
        <f>IF(AJ131="","",VLOOKUP(AJ131,'シフト記号表（従来型・ユニット型共通）'!$C$6:$L$47,10,FALSE))</f>
        <v/>
      </c>
      <c r="AK132" s="158" t="str">
        <f>IF(AK131="","",VLOOKUP(AK131,'シフト記号表（従来型・ユニット型共通）'!$C$6:$L$47,10,FALSE))</f>
        <v/>
      </c>
      <c r="AL132" s="159" t="str">
        <f>IF(AL131="","",VLOOKUP(AL131,'シフト記号表（従来型・ユニット型共通）'!$C$6:$L$47,10,FALSE))</f>
        <v/>
      </c>
      <c r="AM132" s="159" t="str">
        <f>IF(AM131="","",VLOOKUP(AM131,'シフト記号表（従来型・ユニット型共通）'!$C$6:$L$47,10,FALSE))</f>
        <v/>
      </c>
      <c r="AN132" s="159" t="str">
        <f>IF(AN131="","",VLOOKUP(AN131,'シフト記号表（従来型・ユニット型共通）'!$C$6:$L$47,10,FALSE))</f>
        <v/>
      </c>
      <c r="AO132" s="159" t="str">
        <f>IF(AO131="","",VLOOKUP(AO131,'シフト記号表（従来型・ユニット型共通）'!$C$6:$L$47,10,FALSE))</f>
        <v/>
      </c>
      <c r="AP132" s="159" t="str">
        <f>IF(AP131="","",VLOOKUP(AP131,'シフト記号表（従来型・ユニット型共通）'!$C$6:$L$47,10,FALSE))</f>
        <v/>
      </c>
      <c r="AQ132" s="160" t="str">
        <f>IF(AQ131="","",VLOOKUP(AQ131,'シフト記号表（従来型・ユニット型共通）'!$C$6:$L$47,10,FALSE))</f>
        <v/>
      </c>
      <c r="AR132" s="158" t="str">
        <f>IF(AR131="","",VLOOKUP(AR131,'シフト記号表（従来型・ユニット型共通）'!$C$6:$L$47,10,FALSE))</f>
        <v/>
      </c>
      <c r="AS132" s="159" t="str">
        <f>IF(AS131="","",VLOOKUP(AS131,'シフト記号表（従来型・ユニット型共通）'!$C$6:$L$47,10,FALSE))</f>
        <v/>
      </c>
      <c r="AT132" s="159" t="str">
        <f>IF(AT131="","",VLOOKUP(AT131,'シフト記号表（従来型・ユニット型共通）'!$C$6:$L$47,10,FALSE))</f>
        <v/>
      </c>
      <c r="AU132" s="159" t="str">
        <f>IF(AU131="","",VLOOKUP(AU131,'シフト記号表（従来型・ユニット型共通）'!$C$6:$L$47,10,FALSE))</f>
        <v/>
      </c>
      <c r="AV132" s="159" t="str">
        <f>IF(AV131="","",VLOOKUP(AV131,'シフト記号表（従来型・ユニット型共通）'!$C$6:$L$47,10,FALSE))</f>
        <v/>
      </c>
      <c r="AW132" s="159" t="str">
        <f>IF(AW131="","",VLOOKUP(AW131,'シフト記号表（従来型・ユニット型共通）'!$C$6:$L$47,10,FALSE))</f>
        <v/>
      </c>
      <c r="AX132" s="160" t="str">
        <f>IF(AX131="","",VLOOKUP(AX131,'シフト記号表（従来型・ユニット型共通）'!$C$6:$L$47,10,FALSE))</f>
        <v/>
      </c>
      <c r="AY132" s="158" t="str">
        <f>IF(AY131="","",VLOOKUP(AY131,'シフト記号表（従来型・ユニット型共通）'!$C$6:$L$47,10,FALSE))</f>
        <v/>
      </c>
      <c r="AZ132" s="159" t="str">
        <f>IF(AZ131="","",VLOOKUP(AZ131,'シフト記号表（従来型・ユニット型共通）'!$C$6:$L$47,10,FALSE))</f>
        <v/>
      </c>
      <c r="BA132" s="159" t="str">
        <f>IF(BA131="","",VLOOKUP(BA131,'シフト記号表（従来型・ユニット型共通）'!$C$6:$L$47,10,FALSE))</f>
        <v/>
      </c>
      <c r="BB132" s="1077">
        <f>IF($BE$3="４週",SUM(W132:AX132),IF($BE$3="暦月",SUM(W132:BA132),""))</f>
        <v>0</v>
      </c>
      <c r="BC132" s="1078"/>
      <c r="BD132" s="1079">
        <f>IF($BE$3="４週",BB132/4,IF($BE$3="暦月",(BB132/($BE$8/7)),""))</f>
        <v>0</v>
      </c>
      <c r="BE132" s="1078"/>
      <c r="BF132" s="1074"/>
      <c r="BG132" s="1075"/>
      <c r="BH132" s="1075"/>
      <c r="BI132" s="1075"/>
      <c r="BJ132" s="1076"/>
    </row>
    <row r="133" spans="2:62" ht="20.25" customHeight="1" x14ac:dyDescent="0.15">
      <c r="B133" s="992">
        <f>B131+1</f>
        <v>59</v>
      </c>
      <c r="C133" s="999"/>
      <c r="D133" s="1000"/>
      <c r="E133" s="153"/>
      <c r="F133" s="154"/>
      <c r="G133" s="153"/>
      <c r="H133" s="154"/>
      <c r="I133" s="1003"/>
      <c r="J133" s="1004"/>
      <c r="K133" s="1052"/>
      <c r="L133" s="1053"/>
      <c r="M133" s="1053"/>
      <c r="N133" s="1000"/>
      <c r="O133" s="1022"/>
      <c r="P133" s="1023"/>
      <c r="Q133" s="1023"/>
      <c r="R133" s="1023"/>
      <c r="S133" s="1024"/>
      <c r="T133" s="173" t="s">
        <v>192</v>
      </c>
      <c r="V133" s="174"/>
      <c r="W133" s="166"/>
      <c r="X133" s="167"/>
      <c r="Y133" s="167"/>
      <c r="Z133" s="167"/>
      <c r="AA133" s="167"/>
      <c r="AB133" s="167"/>
      <c r="AC133" s="168"/>
      <c r="AD133" s="166"/>
      <c r="AE133" s="167"/>
      <c r="AF133" s="167"/>
      <c r="AG133" s="167"/>
      <c r="AH133" s="167"/>
      <c r="AI133" s="167"/>
      <c r="AJ133" s="168"/>
      <c r="AK133" s="166"/>
      <c r="AL133" s="167"/>
      <c r="AM133" s="167"/>
      <c r="AN133" s="167"/>
      <c r="AO133" s="167"/>
      <c r="AP133" s="167"/>
      <c r="AQ133" s="168"/>
      <c r="AR133" s="166"/>
      <c r="AS133" s="167"/>
      <c r="AT133" s="167"/>
      <c r="AU133" s="167"/>
      <c r="AV133" s="167"/>
      <c r="AW133" s="167"/>
      <c r="AX133" s="168"/>
      <c r="AY133" s="166"/>
      <c r="AZ133" s="167"/>
      <c r="BA133" s="169"/>
      <c r="BB133" s="1054"/>
      <c r="BC133" s="1055"/>
      <c r="BD133" s="1056"/>
      <c r="BE133" s="1057"/>
      <c r="BF133" s="1058"/>
      <c r="BG133" s="1059"/>
      <c r="BH133" s="1059"/>
      <c r="BI133" s="1059"/>
      <c r="BJ133" s="1060"/>
    </row>
    <row r="134" spans="2:62" ht="20.25" customHeight="1" x14ac:dyDescent="0.15">
      <c r="B134" s="993"/>
      <c r="C134" s="1080"/>
      <c r="D134" s="1081"/>
      <c r="E134" s="175"/>
      <c r="F134" s="176">
        <f>C133</f>
        <v>0</v>
      </c>
      <c r="G134" s="175"/>
      <c r="H134" s="176">
        <f>I133</f>
        <v>0</v>
      </c>
      <c r="I134" s="1082"/>
      <c r="J134" s="1083"/>
      <c r="K134" s="1084"/>
      <c r="L134" s="1085"/>
      <c r="M134" s="1085"/>
      <c r="N134" s="1081"/>
      <c r="O134" s="1022"/>
      <c r="P134" s="1023"/>
      <c r="Q134" s="1023"/>
      <c r="R134" s="1023"/>
      <c r="S134" s="1024"/>
      <c r="T134" s="170" t="s">
        <v>195</v>
      </c>
      <c r="U134" s="171"/>
      <c r="V134" s="172"/>
      <c r="W134" s="158" t="str">
        <f>IF(W133="","",VLOOKUP(W133,'シフト記号表（従来型・ユニット型共通）'!$C$6:$L$47,10,FALSE))</f>
        <v/>
      </c>
      <c r="X134" s="159" t="str">
        <f>IF(X133="","",VLOOKUP(X133,'シフト記号表（従来型・ユニット型共通）'!$C$6:$L$47,10,FALSE))</f>
        <v/>
      </c>
      <c r="Y134" s="159" t="str">
        <f>IF(Y133="","",VLOOKUP(Y133,'シフト記号表（従来型・ユニット型共通）'!$C$6:$L$47,10,FALSE))</f>
        <v/>
      </c>
      <c r="Z134" s="159" t="str">
        <f>IF(Z133="","",VLOOKUP(Z133,'シフト記号表（従来型・ユニット型共通）'!$C$6:$L$47,10,FALSE))</f>
        <v/>
      </c>
      <c r="AA134" s="159" t="str">
        <f>IF(AA133="","",VLOOKUP(AA133,'シフト記号表（従来型・ユニット型共通）'!$C$6:$L$47,10,FALSE))</f>
        <v/>
      </c>
      <c r="AB134" s="159" t="str">
        <f>IF(AB133="","",VLOOKUP(AB133,'シフト記号表（従来型・ユニット型共通）'!$C$6:$L$47,10,FALSE))</f>
        <v/>
      </c>
      <c r="AC134" s="160" t="str">
        <f>IF(AC133="","",VLOOKUP(AC133,'シフト記号表（従来型・ユニット型共通）'!$C$6:$L$47,10,FALSE))</f>
        <v/>
      </c>
      <c r="AD134" s="158" t="str">
        <f>IF(AD133="","",VLOOKUP(AD133,'シフト記号表（従来型・ユニット型共通）'!$C$6:$L$47,10,FALSE))</f>
        <v/>
      </c>
      <c r="AE134" s="159" t="str">
        <f>IF(AE133="","",VLOOKUP(AE133,'シフト記号表（従来型・ユニット型共通）'!$C$6:$L$47,10,FALSE))</f>
        <v/>
      </c>
      <c r="AF134" s="159" t="str">
        <f>IF(AF133="","",VLOOKUP(AF133,'シフト記号表（従来型・ユニット型共通）'!$C$6:$L$47,10,FALSE))</f>
        <v/>
      </c>
      <c r="AG134" s="159" t="str">
        <f>IF(AG133="","",VLOOKUP(AG133,'シフト記号表（従来型・ユニット型共通）'!$C$6:$L$47,10,FALSE))</f>
        <v/>
      </c>
      <c r="AH134" s="159" t="str">
        <f>IF(AH133="","",VLOOKUP(AH133,'シフト記号表（従来型・ユニット型共通）'!$C$6:$L$47,10,FALSE))</f>
        <v/>
      </c>
      <c r="AI134" s="159" t="str">
        <f>IF(AI133="","",VLOOKUP(AI133,'シフト記号表（従来型・ユニット型共通）'!$C$6:$L$47,10,FALSE))</f>
        <v/>
      </c>
      <c r="AJ134" s="160" t="str">
        <f>IF(AJ133="","",VLOOKUP(AJ133,'シフト記号表（従来型・ユニット型共通）'!$C$6:$L$47,10,FALSE))</f>
        <v/>
      </c>
      <c r="AK134" s="158" t="str">
        <f>IF(AK133="","",VLOOKUP(AK133,'シフト記号表（従来型・ユニット型共通）'!$C$6:$L$47,10,FALSE))</f>
        <v/>
      </c>
      <c r="AL134" s="159" t="str">
        <f>IF(AL133="","",VLOOKUP(AL133,'シフト記号表（従来型・ユニット型共通）'!$C$6:$L$47,10,FALSE))</f>
        <v/>
      </c>
      <c r="AM134" s="159" t="str">
        <f>IF(AM133="","",VLOOKUP(AM133,'シフト記号表（従来型・ユニット型共通）'!$C$6:$L$47,10,FALSE))</f>
        <v/>
      </c>
      <c r="AN134" s="159" t="str">
        <f>IF(AN133="","",VLOOKUP(AN133,'シフト記号表（従来型・ユニット型共通）'!$C$6:$L$47,10,FALSE))</f>
        <v/>
      </c>
      <c r="AO134" s="159" t="str">
        <f>IF(AO133="","",VLOOKUP(AO133,'シフト記号表（従来型・ユニット型共通）'!$C$6:$L$47,10,FALSE))</f>
        <v/>
      </c>
      <c r="AP134" s="159" t="str">
        <f>IF(AP133="","",VLOOKUP(AP133,'シフト記号表（従来型・ユニット型共通）'!$C$6:$L$47,10,FALSE))</f>
        <v/>
      </c>
      <c r="AQ134" s="160" t="str">
        <f>IF(AQ133="","",VLOOKUP(AQ133,'シフト記号表（従来型・ユニット型共通）'!$C$6:$L$47,10,FALSE))</f>
        <v/>
      </c>
      <c r="AR134" s="158" t="str">
        <f>IF(AR133="","",VLOOKUP(AR133,'シフト記号表（従来型・ユニット型共通）'!$C$6:$L$47,10,FALSE))</f>
        <v/>
      </c>
      <c r="AS134" s="159" t="str">
        <f>IF(AS133="","",VLOOKUP(AS133,'シフト記号表（従来型・ユニット型共通）'!$C$6:$L$47,10,FALSE))</f>
        <v/>
      </c>
      <c r="AT134" s="159" t="str">
        <f>IF(AT133="","",VLOOKUP(AT133,'シフト記号表（従来型・ユニット型共通）'!$C$6:$L$47,10,FALSE))</f>
        <v/>
      </c>
      <c r="AU134" s="159" t="str">
        <f>IF(AU133="","",VLOOKUP(AU133,'シフト記号表（従来型・ユニット型共通）'!$C$6:$L$47,10,FALSE))</f>
        <v/>
      </c>
      <c r="AV134" s="159" t="str">
        <f>IF(AV133="","",VLOOKUP(AV133,'シフト記号表（従来型・ユニット型共通）'!$C$6:$L$47,10,FALSE))</f>
        <v/>
      </c>
      <c r="AW134" s="159" t="str">
        <f>IF(AW133="","",VLOOKUP(AW133,'シフト記号表（従来型・ユニット型共通）'!$C$6:$L$47,10,FALSE))</f>
        <v/>
      </c>
      <c r="AX134" s="160" t="str">
        <f>IF(AX133="","",VLOOKUP(AX133,'シフト記号表（従来型・ユニット型共通）'!$C$6:$L$47,10,FALSE))</f>
        <v/>
      </c>
      <c r="AY134" s="158" t="str">
        <f>IF(AY133="","",VLOOKUP(AY133,'シフト記号表（従来型・ユニット型共通）'!$C$6:$L$47,10,FALSE))</f>
        <v/>
      </c>
      <c r="AZ134" s="159" t="str">
        <f>IF(AZ133="","",VLOOKUP(AZ133,'シフト記号表（従来型・ユニット型共通）'!$C$6:$L$47,10,FALSE))</f>
        <v/>
      </c>
      <c r="BA134" s="159" t="str">
        <f>IF(BA133="","",VLOOKUP(BA133,'シフト記号表（従来型・ユニット型共通）'!$C$6:$L$47,10,FALSE))</f>
        <v/>
      </c>
      <c r="BB134" s="1077">
        <f>IF($BE$3="４週",SUM(W134:AX134),IF($BE$3="暦月",SUM(W134:BA134),""))</f>
        <v>0</v>
      </c>
      <c r="BC134" s="1078"/>
      <c r="BD134" s="1079">
        <f>IF($BE$3="４週",BB134/4,IF($BE$3="暦月",(BB134/($BE$8/7)),""))</f>
        <v>0</v>
      </c>
      <c r="BE134" s="1078"/>
      <c r="BF134" s="1074"/>
      <c r="BG134" s="1075"/>
      <c r="BH134" s="1075"/>
      <c r="BI134" s="1075"/>
      <c r="BJ134" s="1076"/>
    </row>
    <row r="135" spans="2:62" ht="20.25" customHeight="1" x14ac:dyDescent="0.15">
      <c r="B135" s="992">
        <f>B133+1</f>
        <v>60</v>
      </c>
      <c r="C135" s="999"/>
      <c r="D135" s="1000"/>
      <c r="E135" s="153"/>
      <c r="F135" s="154"/>
      <c r="G135" s="153"/>
      <c r="H135" s="154"/>
      <c r="I135" s="1003"/>
      <c r="J135" s="1004"/>
      <c r="K135" s="1052"/>
      <c r="L135" s="1053"/>
      <c r="M135" s="1053"/>
      <c r="N135" s="1000"/>
      <c r="O135" s="1022"/>
      <c r="P135" s="1023"/>
      <c r="Q135" s="1023"/>
      <c r="R135" s="1023"/>
      <c r="S135" s="1024"/>
      <c r="T135" s="173" t="s">
        <v>192</v>
      </c>
      <c r="V135" s="174"/>
      <c r="W135" s="166"/>
      <c r="X135" s="167"/>
      <c r="Y135" s="167"/>
      <c r="Z135" s="167"/>
      <c r="AA135" s="167"/>
      <c r="AB135" s="167"/>
      <c r="AC135" s="168"/>
      <c r="AD135" s="166"/>
      <c r="AE135" s="167"/>
      <c r="AF135" s="167"/>
      <c r="AG135" s="167"/>
      <c r="AH135" s="167"/>
      <c r="AI135" s="167"/>
      <c r="AJ135" s="168"/>
      <c r="AK135" s="166"/>
      <c r="AL135" s="167"/>
      <c r="AM135" s="167"/>
      <c r="AN135" s="167"/>
      <c r="AO135" s="167"/>
      <c r="AP135" s="167"/>
      <c r="AQ135" s="168"/>
      <c r="AR135" s="166"/>
      <c r="AS135" s="167"/>
      <c r="AT135" s="167"/>
      <c r="AU135" s="167"/>
      <c r="AV135" s="167"/>
      <c r="AW135" s="167"/>
      <c r="AX135" s="168"/>
      <c r="AY135" s="166"/>
      <c r="AZ135" s="167"/>
      <c r="BA135" s="169"/>
      <c r="BB135" s="1054"/>
      <c r="BC135" s="1055"/>
      <c r="BD135" s="1056"/>
      <c r="BE135" s="1057"/>
      <c r="BF135" s="1058"/>
      <c r="BG135" s="1059"/>
      <c r="BH135" s="1059"/>
      <c r="BI135" s="1059"/>
      <c r="BJ135" s="1060"/>
    </row>
    <row r="136" spans="2:62" ht="20.25" customHeight="1" x14ac:dyDescent="0.15">
      <c r="B136" s="993"/>
      <c r="C136" s="1080"/>
      <c r="D136" s="1081"/>
      <c r="E136" s="175"/>
      <c r="F136" s="176">
        <f>C135</f>
        <v>0</v>
      </c>
      <c r="G136" s="175"/>
      <c r="H136" s="176">
        <f>I135</f>
        <v>0</v>
      </c>
      <c r="I136" s="1082"/>
      <c r="J136" s="1083"/>
      <c r="K136" s="1084"/>
      <c r="L136" s="1085"/>
      <c r="M136" s="1085"/>
      <c r="N136" s="1081"/>
      <c r="O136" s="1022"/>
      <c r="P136" s="1023"/>
      <c r="Q136" s="1023"/>
      <c r="R136" s="1023"/>
      <c r="S136" s="1024"/>
      <c r="T136" s="170" t="s">
        <v>195</v>
      </c>
      <c r="U136" s="171"/>
      <c r="V136" s="172"/>
      <c r="W136" s="158" t="str">
        <f>IF(W135="","",VLOOKUP(W135,'シフト記号表（従来型・ユニット型共通）'!$C$6:$L$47,10,FALSE))</f>
        <v/>
      </c>
      <c r="X136" s="159" t="str">
        <f>IF(X135="","",VLOOKUP(X135,'シフト記号表（従来型・ユニット型共通）'!$C$6:$L$47,10,FALSE))</f>
        <v/>
      </c>
      <c r="Y136" s="159" t="str">
        <f>IF(Y135="","",VLOOKUP(Y135,'シフト記号表（従来型・ユニット型共通）'!$C$6:$L$47,10,FALSE))</f>
        <v/>
      </c>
      <c r="Z136" s="159" t="str">
        <f>IF(Z135="","",VLOOKUP(Z135,'シフト記号表（従来型・ユニット型共通）'!$C$6:$L$47,10,FALSE))</f>
        <v/>
      </c>
      <c r="AA136" s="159" t="str">
        <f>IF(AA135="","",VLOOKUP(AA135,'シフト記号表（従来型・ユニット型共通）'!$C$6:$L$47,10,FALSE))</f>
        <v/>
      </c>
      <c r="AB136" s="159" t="str">
        <f>IF(AB135="","",VLOOKUP(AB135,'シフト記号表（従来型・ユニット型共通）'!$C$6:$L$47,10,FALSE))</f>
        <v/>
      </c>
      <c r="AC136" s="160" t="str">
        <f>IF(AC135="","",VLOOKUP(AC135,'シフト記号表（従来型・ユニット型共通）'!$C$6:$L$47,10,FALSE))</f>
        <v/>
      </c>
      <c r="AD136" s="158" t="str">
        <f>IF(AD135="","",VLOOKUP(AD135,'シフト記号表（従来型・ユニット型共通）'!$C$6:$L$47,10,FALSE))</f>
        <v/>
      </c>
      <c r="AE136" s="159" t="str">
        <f>IF(AE135="","",VLOOKUP(AE135,'シフト記号表（従来型・ユニット型共通）'!$C$6:$L$47,10,FALSE))</f>
        <v/>
      </c>
      <c r="AF136" s="159" t="str">
        <f>IF(AF135="","",VLOOKUP(AF135,'シフト記号表（従来型・ユニット型共通）'!$C$6:$L$47,10,FALSE))</f>
        <v/>
      </c>
      <c r="AG136" s="159" t="str">
        <f>IF(AG135="","",VLOOKUP(AG135,'シフト記号表（従来型・ユニット型共通）'!$C$6:$L$47,10,FALSE))</f>
        <v/>
      </c>
      <c r="AH136" s="159" t="str">
        <f>IF(AH135="","",VLOOKUP(AH135,'シフト記号表（従来型・ユニット型共通）'!$C$6:$L$47,10,FALSE))</f>
        <v/>
      </c>
      <c r="AI136" s="159" t="str">
        <f>IF(AI135="","",VLOOKUP(AI135,'シフト記号表（従来型・ユニット型共通）'!$C$6:$L$47,10,FALSE))</f>
        <v/>
      </c>
      <c r="AJ136" s="160" t="str">
        <f>IF(AJ135="","",VLOOKUP(AJ135,'シフト記号表（従来型・ユニット型共通）'!$C$6:$L$47,10,FALSE))</f>
        <v/>
      </c>
      <c r="AK136" s="158" t="str">
        <f>IF(AK135="","",VLOOKUP(AK135,'シフト記号表（従来型・ユニット型共通）'!$C$6:$L$47,10,FALSE))</f>
        <v/>
      </c>
      <c r="AL136" s="159" t="str">
        <f>IF(AL135="","",VLOOKUP(AL135,'シフト記号表（従来型・ユニット型共通）'!$C$6:$L$47,10,FALSE))</f>
        <v/>
      </c>
      <c r="AM136" s="159" t="str">
        <f>IF(AM135="","",VLOOKUP(AM135,'シフト記号表（従来型・ユニット型共通）'!$C$6:$L$47,10,FALSE))</f>
        <v/>
      </c>
      <c r="AN136" s="159" t="str">
        <f>IF(AN135="","",VLOOKUP(AN135,'シフト記号表（従来型・ユニット型共通）'!$C$6:$L$47,10,FALSE))</f>
        <v/>
      </c>
      <c r="AO136" s="159" t="str">
        <f>IF(AO135="","",VLOOKUP(AO135,'シフト記号表（従来型・ユニット型共通）'!$C$6:$L$47,10,FALSE))</f>
        <v/>
      </c>
      <c r="AP136" s="159" t="str">
        <f>IF(AP135="","",VLOOKUP(AP135,'シフト記号表（従来型・ユニット型共通）'!$C$6:$L$47,10,FALSE))</f>
        <v/>
      </c>
      <c r="AQ136" s="160" t="str">
        <f>IF(AQ135="","",VLOOKUP(AQ135,'シフト記号表（従来型・ユニット型共通）'!$C$6:$L$47,10,FALSE))</f>
        <v/>
      </c>
      <c r="AR136" s="158" t="str">
        <f>IF(AR135="","",VLOOKUP(AR135,'シフト記号表（従来型・ユニット型共通）'!$C$6:$L$47,10,FALSE))</f>
        <v/>
      </c>
      <c r="AS136" s="159" t="str">
        <f>IF(AS135="","",VLOOKUP(AS135,'シフト記号表（従来型・ユニット型共通）'!$C$6:$L$47,10,FALSE))</f>
        <v/>
      </c>
      <c r="AT136" s="159" t="str">
        <f>IF(AT135="","",VLOOKUP(AT135,'シフト記号表（従来型・ユニット型共通）'!$C$6:$L$47,10,FALSE))</f>
        <v/>
      </c>
      <c r="AU136" s="159" t="str">
        <f>IF(AU135="","",VLOOKUP(AU135,'シフト記号表（従来型・ユニット型共通）'!$C$6:$L$47,10,FALSE))</f>
        <v/>
      </c>
      <c r="AV136" s="159" t="str">
        <f>IF(AV135="","",VLOOKUP(AV135,'シフト記号表（従来型・ユニット型共通）'!$C$6:$L$47,10,FALSE))</f>
        <v/>
      </c>
      <c r="AW136" s="159" t="str">
        <f>IF(AW135="","",VLOOKUP(AW135,'シフト記号表（従来型・ユニット型共通）'!$C$6:$L$47,10,FALSE))</f>
        <v/>
      </c>
      <c r="AX136" s="160" t="str">
        <f>IF(AX135="","",VLOOKUP(AX135,'シフト記号表（従来型・ユニット型共通）'!$C$6:$L$47,10,FALSE))</f>
        <v/>
      </c>
      <c r="AY136" s="158" t="str">
        <f>IF(AY135="","",VLOOKUP(AY135,'シフト記号表（従来型・ユニット型共通）'!$C$6:$L$47,10,FALSE))</f>
        <v/>
      </c>
      <c r="AZ136" s="159" t="str">
        <f>IF(AZ135="","",VLOOKUP(AZ135,'シフト記号表（従来型・ユニット型共通）'!$C$6:$L$47,10,FALSE))</f>
        <v/>
      </c>
      <c r="BA136" s="159" t="str">
        <f>IF(BA135="","",VLOOKUP(BA135,'シフト記号表（従来型・ユニット型共通）'!$C$6:$L$47,10,FALSE))</f>
        <v/>
      </c>
      <c r="BB136" s="1077">
        <f>IF($BE$3="４週",SUM(W136:AX136),IF($BE$3="暦月",SUM(W136:BA136),""))</f>
        <v>0</v>
      </c>
      <c r="BC136" s="1078"/>
      <c r="BD136" s="1079">
        <f>IF($BE$3="４週",BB136/4,IF($BE$3="暦月",(BB136/($BE$8/7)),""))</f>
        <v>0</v>
      </c>
      <c r="BE136" s="1078"/>
      <c r="BF136" s="1074"/>
      <c r="BG136" s="1075"/>
      <c r="BH136" s="1075"/>
      <c r="BI136" s="1075"/>
      <c r="BJ136" s="1076"/>
    </row>
    <row r="137" spans="2:62" ht="20.25" customHeight="1" x14ac:dyDescent="0.15">
      <c r="B137" s="992">
        <f>B135+1</f>
        <v>61</v>
      </c>
      <c r="C137" s="999"/>
      <c r="D137" s="1000"/>
      <c r="E137" s="153"/>
      <c r="F137" s="154"/>
      <c r="G137" s="153"/>
      <c r="H137" s="154"/>
      <c r="I137" s="1003"/>
      <c r="J137" s="1004"/>
      <c r="K137" s="1052"/>
      <c r="L137" s="1053"/>
      <c r="M137" s="1053"/>
      <c r="N137" s="1000"/>
      <c r="O137" s="1022"/>
      <c r="P137" s="1023"/>
      <c r="Q137" s="1023"/>
      <c r="R137" s="1023"/>
      <c r="S137" s="1024"/>
      <c r="T137" s="173" t="s">
        <v>192</v>
      </c>
      <c r="V137" s="174"/>
      <c r="W137" s="166"/>
      <c r="X137" s="167"/>
      <c r="Y137" s="167"/>
      <c r="Z137" s="167"/>
      <c r="AA137" s="167"/>
      <c r="AB137" s="167"/>
      <c r="AC137" s="168"/>
      <c r="AD137" s="166"/>
      <c r="AE137" s="167"/>
      <c r="AF137" s="167"/>
      <c r="AG137" s="167"/>
      <c r="AH137" s="167"/>
      <c r="AI137" s="167"/>
      <c r="AJ137" s="168"/>
      <c r="AK137" s="166"/>
      <c r="AL137" s="167"/>
      <c r="AM137" s="167"/>
      <c r="AN137" s="167"/>
      <c r="AO137" s="167"/>
      <c r="AP137" s="167"/>
      <c r="AQ137" s="168"/>
      <c r="AR137" s="166"/>
      <c r="AS137" s="167"/>
      <c r="AT137" s="167"/>
      <c r="AU137" s="167"/>
      <c r="AV137" s="167"/>
      <c r="AW137" s="167"/>
      <c r="AX137" s="168"/>
      <c r="AY137" s="166"/>
      <c r="AZ137" s="167"/>
      <c r="BA137" s="169"/>
      <c r="BB137" s="1054"/>
      <c r="BC137" s="1055"/>
      <c r="BD137" s="1056"/>
      <c r="BE137" s="1057"/>
      <c r="BF137" s="1058"/>
      <c r="BG137" s="1059"/>
      <c r="BH137" s="1059"/>
      <c r="BI137" s="1059"/>
      <c r="BJ137" s="1060"/>
    </row>
    <row r="138" spans="2:62" ht="20.25" customHeight="1" x14ac:dyDescent="0.15">
      <c r="B138" s="993"/>
      <c r="C138" s="1080"/>
      <c r="D138" s="1081"/>
      <c r="E138" s="175"/>
      <c r="F138" s="176">
        <f>C137</f>
        <v>0</v>
      </c>
      <c r="G138" s="175"/>
      <c r="H138" s="176">
        <f>I137</f>
        <v>0</v>
      </c>
      <c r="I138" s="1082"/>
      <c r="J138" s="1083"/>
      <c r="K138" s="1084"/>
      <c r="L138" s="1085"/>
      <c r="M138" s="1085"/>
      <c r="N138" s="1081"/>
      <c r="O138" s="1022"/>
      <c r="P138" s="1023"/>
      <c r="Q138" s="1023"/>
      <c r="R138" s="1023"/>
      <c r="S138" s="1024"/>
      <c r="T138" s="170" t="s">
        <v>195</v>
      </c>
      <c r="U138" s="171"/>
      <c r="V138" s="172"/>
      <c r="W138" s="158" t="str">
        <f>IF(W137="","",VLOOKUP(W137,'シフト記号表（従来型・ユニット型共通）'!$C$6:$L$47,10,FALSE))</f>
        <v/>
      </c>
      <c r="X138" s="159" t="str">
        <f>IF(X137="","",VLOOKUP(X137,'シフト記号表（従来型・ユニット型共通）'!$C$6:$L$47,10,FALSE))</f>
        <v/>
      </c>
      <c r="Y138" s="159" t="str">
        <f>IF(Y137="","",VLOOKUP(Y137,'シフト記号表（従来型・ユニット型共通）'!$C$6:$L$47,10,FALSE))</f>
        <v/>
      </c>
      <c r="Z138" s="159" t="str">
        <f>IF(Z137="","",VLOOKUP(Z137,'シフト記号表（従来型・ユニット型共通）'!$C$6:$L$47,10,FALSE))</f>
        <v/>
      </c>
      <c r="AA138" s="159" t="str">
        <f>IF(AA137="","",VLOOKUP(AA137,'シフト記号表（従来型・ユニット型共通）'!$C$6:$L$47,10,FALSE))</f>
        <v/>
      </c>
      <c r="AB138" s="159" t="str">
        <f>IF(AB137="","",VLOOKUP(AB137,'シフト記号表（従来型・ユニット型共通）'!$C$6:$L$47,10,FALSE))</f>
        <v/>
      </c>
      <c r="AC138" s="160" t="str">
        <f>IF(AC137="","",VLOOKUP(AC137,'シフト記号表（従来型・ユニット型共通）'!$C$6:$L$47,10,FALSE))</f>
        <v/>
      </c>
      <c r="AD138" s="158" t="str">
        <f>IF(AD137="","",VLOOKUP(AD137,'シフト記号表（従来型・ユニット型共通）'!$C$6:$L$47,10,FALSE))</f>
        <v/>
      </c>
      <c r="AE138" s="159" t="str">
        <f>IF(AE137="","",VLOOKUP(AE137,'シフト記号表（従来型・ユニット型共通）'!$C$6:$L$47,10,FALSE))</f>
        <v/>
      </c>
      <c r="AF138" s="159" t="str">
        <f>IF(AF137="","",VLOOKUP(AF137,'シフト記号表（従来型・ユニット型共通）'!$C$6:$L$47,10,FALSE))</f>
        <v/>
      </c>
      <c r="AG138" s="159" t="str">
        <f>IF(AG137="","",VLOOKUP(AG137,'シフト記号表（従来型・ユニット型共通）'!$C$6:$L$47,10,FALSE))</f>
        <v/>
      </c>
      <c r="AH138" s="159" t="str">
        <f>IF(AH137="","",VLOOKUP(AH137,'シフト記号表（従来型・ユニット型共通）'!$C$6:$L$47,10,FALSE))</f>
        <v/>
      </c>
      <c r="AI138" s="159" t="str">
        <f>IF(AI137="","",VLOOKUP(AI137,'シフト記号表（従来型・ユニット型共通）'!$C$6:$L$47,10,FALSE))</f>
        <v/>
      </c>
      <c r="AJ138" s="160" t="str">
        <f>IF(AJ137="","",VLOOKUP(AJ137,'シフト記号表（従来型・ユニット型共通）'!$C$6:$L$47,10,FALSE))</f>
        <v/>
      </c>
      <c r="AK138" s="158" t="str">
        <f>IF(AK137="","",VLOOKUP(AK137,'シフト記号表（従来型・ユニット型共通）'!$C$6:$L$47,10,FALSE))</f>
        <v/>
      </c>
      <c r="AL138" s="159" t="str">
        <f>IF(AL137="","",VLOOKUP(AL137,'シフト記号表（従来型・ユニット型共通）'!$C$6:$L$47,10,FALSE))</f>
        <v/>
      </c>
      <c r="AM138" s="159" t="str">
        <f>IF(AM137="","",VLOOKUP(AM137,'シフト記号表（従来型・ユニット型共通）'!$C$6:$L$47,10,FALSE))</f>
        <v/>
      </c>
      <c r="AN138" s="159" t="str">
        <f>IF(AN137="","",VLOOKUP(AN137,'シフト記号表（従来型・ユニット型共通）'!$C$6:$L$47,10,FALSE))</f>
        <v/>
      </c>
      <c r="AO138" s="159" t="str">
        <f>IF(AO137="","",VLOOKUP(AO137,'シフト記号表（従来型・ユニット型共通）'!$C$6:$L$47,10,FALSE))</f>
        <v/>
      </c>
      <c r="AP138" s="159" t="str">
        <f>IF(AP137="","",VLOOKUP(AP137,'シフト記号表（従来型・ユニット型共通）'!$C$6:$L$47,10,FALSE))</f>
        <v/>
      </c>
      <c r="AQ138" s="160" t="str">
        <f>IF(AQ137="","",VLOOKUP(AQ137,'シフト記号表（従来型・ユニット型共通）'!$C$6:$L$47,10,FALSE))</f>
        <v/>
      </c>
      <c r="AR138" s="158" t="str">
        <f>IF(AR137="","",VLOOKUP(AR137,'シフト記号表（従来型・ユニット型共通）'!$C$6:$L$47,10,FALSE))</f>
        <v/>
      </c>
      <c r="AS138" s="159" t="str">
        <f>IF(AS137="","",VLOOKUP(AS137,'シフト記号表（従来型・ユニット型共通）'!$C$6:$L$47,10,FALSE))</f>
        <v/>
      </c>
      <c r="AT138" s="159" t="str">
        <f>IF(AT137="","",VLOOKUP(AT137,'シフト記号表（従来型・ユニット型共通）'!$C$6:$L$47,10,FALSE))</f>
        <v/>
      </c>
      <c r="AU138" s="159" t="str">
        <f>IF(AU137="","",VLOOKUP(AU137,'シフト記号表（従来型・ユニット型共通）'!$C$6:$L$47,10,FALSE))</f>
        <v/>
      </c>
      <c r="AV138" s="159" t="str">
        <f>IF(AV137="","",VLOOKUP(AV137,'シフト記号表（従来型・ユニット型共通）'!$C$6:$L$47,10,FALSE))</f>
        <v/>
      </c>
      <c r="AW138" s="159" t="str">
        <f>IF(AW137="","",VLOOKUP(AW137,'シフト記号表（従来型・ユニット型共通）'!$C$6:$L$47,10,FALSE))</f>
        <v/>
      </c>
      <c r="AX138" s="160" t="str">
        <f>IF(AX137="","",VLOOKUP(AX137,'シフト記号表（従来型・ユニット型共通）'!$C$6:$L$47,10,FALSE))</f>
        <v/>
      </c>
      <c r="AY138" s="158" t="str">
        <f>IF(AY137="","",VLOOKUP(AY137,'シフト記号表（従来型・ユニット型共通）'!$C$6:$L$47,10,FALSE))</f>
        <v/>
      </c>
      <c r="AZ138" s="159" t="str">
        <f>IF(AZ137="","",VLOOKUP(AZ137,'シフト記号表（従来型・ユニット型共通）'!$C$6:$L$47,10,FALSE))</f>
        <v/>
      </c>
      <c r="BA138" s="159" t="str">
        <f>IF(BA137="","",VLOOKUP(BA137,'シフト記号表（従来型・ユニット型共通）'!$C$6:$L$47,10,FALSE))</f>
        <v/>
      </c>
      <c r="BB138" s="1077">
        <f>IF($BE$3="４週",SUM(W138:AX138),IF($BE$3="暦月",SUM(W138:BA138),""))</f>
        <v>0</v>
      </c>
      <c r="BC138" s="1078"/>
      <c r="BD138" s="1079">
        <f>IF($BE$3="４週",BB138/4,IF($BE$3="暦月",(BB138/($BE$8/7)),""))</f>
        <v>0</v>
      </c>
      <c r="BE138" s="1078"/>
      <c r="BF138" s="1074"/>
      <c r="BG138" s="1075"/>
      <c r="BH138" s="1075"/>
      <c r="BI138" s="1075"/>
      <c r="BJ138" s="1076"/>
    </row>
    <row r="139" spans="2:62" ht="20.25" customHeight="1" x14ac:dyDescent="0.15">
      <c r="B139" s="992">
        <f>B137+1</f>
        <v>62</v>
      </c>
      <c r="C139" s="999"/>
      <c r="D139" s="1000"/>
      <c r="E139" s="153"/>
      <c r="F139" s="154"/>
      <c r="G139" s="153"/>
      <c r="H139" s="154"/>
      <c r="I139" s="1003"/>
      <c r="J139" s="1004"/>
      <c r="K139" s="1052"/>
      <c r="L139" s="1053"/>
      <c r="M139" s="1053"/>
      <c r="N139" s="1000"/>
      <c r="O139" s="1022"/>
      <c r="P139" s="1023"/>
      <c r="Q139" s="1023"/>
      <c r="R139" s="1023"/>
      <c r="S139" s="1024"/>
      <c r="T139" s="173" t="s">
        <v>192</v>
      </c>
      <c r="V139" s="174"/>
      <c r="W139" s="166"/>
      <c r="X139" s="167"/>
      <c r="Y139" s="167"/>
      <c r="Z139" s="167"/>
      <c r="AA139" s="167"/>
      <c r="AB139" s="167"/>
      <c r="AC139" s="168"/>
      <c r="AD139" s="166"/>
      <c r="AE139" s="167"/>
      <c r="AF139" s="167"/>
      <c r="AG139" s="167"/>
      <c r="AH139" s="167"/>
      <c r="AI139" s="167"/>
      <c r="AJ139" s="168"/>
      <c r="AK139" s="166"/>
      <c r="AL139" s="167"/>
      <c r="AM139" s="167"/>
      <c r="AN139" s="167"/>
      <c r="AO139" s="167"/>
      <c r="AP139" s="167"/>
      <c r="AQ139" s="168"/>
      <c r="AR139" s="166"/>
      <c r="AS139" s="167"/>
      <c r="AT139" s="167"/>
      <c r="AU139" s="167"/>
      <c r="AV139" s="167"/>
      <c r="AW139" s="167"/>
      <c r="AX139" s="168"/>
      <c r="AY139" s="166"/>
      <c r="AZ139" s="167"/>
      <c r="BA139" s="169"/>
      <c r="BB139" s="1054"/>
      <c r="BC139" s="1055"/>
      <c r="BD139" s="1056"/>
      <c r="BE139" s="1057"/>
      <c r="BF139" s="1058"/>
      <c r="BG139" s="1059"/>
      <c r="BH139" s="1059"/>
      <c r="BI139" s="1059"/>
      <c r="BJ139" s="1060"/>
    </row>
    <row r="140" spans="2:62" ht="20.25" customHeight="1" x14ac:dyDescent="0.15">
      <c r="B140" s="993"/>
      <c r="C140" s="1080"/>
      <c r="D140" s="1081"/>
      <c r="E140" s="175"/>
      <c r="F140" s="176">
        <f>C139</f>
        <v>0</v>
      </c>
      <c r="G140" s="175"/>
      <c r="H140" s="176">
        <f>I139</f>
        <v>0</v>
      </c>
      <c r="I140" s="1082"/>
      <c r="J140" s="1083"/>
      <c r="K140" s="1084"/>
      <c r="L140" s="1085"/>
      <c r="M140" s="1085"/>
      <c r="N140" s="1081"/>
      <c r="O140" s="1022"/>
      <c r="P140" s="1023"/>
      <c r="Q140" s="1023"/>
      <c r="R140" s="1023"/>
      <c r="S140" s="1024"/>
      <c r="T140" s="170" t="s">
        <v>195</v>
      </c>
      <c r="U140" s="171"/>
      <c r="V140" s="172"/>
      <c r="W140" s="158" t="str">
        <f>IF(W139="","",VLOOKUP(W139,'シフト記号表（従来型・ユニット型共通）'!$C$6:$L$47,10,FALSE))</f>
        <v/>
      </c>
      <c r="X140" s="159" t="str">
        <f>IF(X139="","",VLOOKUP(X139,'シフト記号表（従来型・ユニット型共通）'!$C$6:$L$47,10,FALSE))</f>
        <v/>
      </c>
      <c r="Y140" s="159" t="str">
        <f>IF(Y139="","",VLOOKUP(Y139,'シフト記号表（従来型・ユニット型共通）'!$C$6:$L$47,10,FALSE))</f>
        <v/>
      </c>
      <c r="Z140" s="159" t="str">
        <f>IF(Z139="","",VLOOKUP(Z139,'シフト記号表（従来型・ユニット型共通）'!$C$6:$L$47,10,FALSE))</f>
        <v/>
      </c>
      <c r="AA140" s="159" t="str">
        <f>IF(AA139="","",VLOOKUP(AA139,'シフト記号表（従来型・ユニット型共通）'!$C$6:$L$47,10,FALSE))</f>
        <v/>
      </c>
      <c r="AB140" s="159" t="str">
        <f>IF(AB139="","",VLOOKUP(AB139,'シフト記号表（従来型・ユニット型共通）'!$C$6:$L$47,10,FALSE))</f>
        <v/>
      </c>
      <c r="AC140" s="160" t="str">
        <f>IF(AC139="","",VLOOKUP(AC139,'シフト記号表（従来型・ユニット型共通）'!$C$6:$L$47,10,FALSE))</f>
        <v/>
      </c>
      <c r="AD140" s="158" t="str">
        <f>IF(AD139="","",VLOOKUP(AD139,'シフト記号表（従来型・ユニット型共通）'!$C$6:$L$47,10,FALSE))</f>
        <v/>
      </c>
      <c r="AE140" s="159" t="str">
        <f>IF(AE139="","",VLOOKUP(AE139,'シフト記号表（従来型・ユニット型共通）'!$C$6:$L$47,10,FALSE))</f>
        <v/>
      </c>
      <c r="AF140" s="159" t="str">
        <f>IF(AF139="","",VLOOKUP(AF139,'シフト記号表（従来型・ユニット型共通）'!$C$6:$L$47,10,FALSE))</f>
        <v/>
      </c>
      <c r="AG140" s="159" t="str">
        <f>IF(AG139="","",VLOOKUP(AG139,'シフト記号表（従来型・ユニット型共通）'!$C$6:$L$47,10,FALSE))</f>
        <v/>
      </c>
      <c r="AH140" s="159" t="str">
        <f>IF(AH139="","",VLOOKUP(AH139,'シフト記号表（従来型・ユニット型共通）'!$C$6:$L$47,10,FALSE))</f>
        <v/>
      </c>
      <c r="AI140" s="159" t="str">
        <f>IF(AI139="","",VLOOKUP(AI139,'シフト記号表（従来型・ユニット型共通）'!$C$6:$L$47,10,FALSE))</f>
        <v/>
      </c>
      <c r="AJ140" s="160" t="str">
        <f>IF(AJ139="","",VLOOKUP(AJ139,'シフト記号表（従来型・ユニット型共通）'!$C$6:$L$47,10,FALSE))</f>
        <v/>
      </c>
      <c r="AK140" s="158" t="str">
        <f>IF(AK139="","",VLOOKUP(AK139,'シフト記号表（従来型・ユニット型共通）'!$C$6:$L$47,10,FALSE))</f>
        <v/>
      </c>
      <c r="AL140" s="159" t="str">
        <f>IF(AL139="","",VLOOKUP(AL139,'シフト記号表（従来型・ユニット型共通）'!$C$6:$L$47,10,FALSE))</f>
        <v/>
      </c>
      <c r="AM140" s="159" t="str">
        <f>IF(AM139="","",VLOOKUP(AM139,'シフト記号表（従来型・ユニット型共通）'!$C$6:$L$47,10,FALSE))</f>
        <v/>
      </c>
      <c r="AN140" s="159" t="str">
        <f>IF(AN139="","",VLOOKUP(AN139,'シフト記号表（従来型・ユニット型共通）'!$C$6:$L$47,10,FALSE))</f>
        <v/>
      </c>
      <c r="AO140" s="159" t="str">
        <f>IF(AO139="","",VLOOKUP(AO139,'シフト記号表（従来型・ユニット型共通）'!$C$6:$L$47,10,FALSE))</f>
        <v/>
      </c>
      <c r="AP140" s="159" t="str">
        <f>IF(AP139="","",VLOOKUP(AP139,'シフト記号表（従来型・ユニット型共通）'!$C$6:$L$47,10,FALSE))</f>
        <v/>
      </c>
      <c r="AQ140" s="160" t="str">
        <f>IF(AQ139="","",VLOOKUP(AQ139,'シフト記号表（従来型・ユニット型共通）'!$C$6:$L$47,10,FALSE))</f>
        <v/>
      </c>
      <c r="AR140" s="158" t="str">
        <f>IF(AR139="","",VLOOKUP(AR139,'シフト記号表（従来型・ユニット型共通）'!$C$6:$L$47,10,FALSE))</f>
        <v/>
      </c>
      <c r="AS140" s="159" t="str">
        <f>IF(AS139="","",VLOOKUP(AS139,'シフト記号表（従来型・ユニット型共通）'!$C$6:$L$47,10,FALSE))</f>
        <v/>
      </c>
      <c r="AT140" s="159" t="str">
        <f>IF(AT139="","",VLOOKUP(AT139,'シフト記号表（従来型・ユニット型共通）'!$C$6:$L$47,10,FALSE))</f>
        <v/>
      </c>
      <c r="AU140" s="159" t="str">
        <f>IF(AU139="","",VLOOKUP(AU139,'シフト記号表（従来型・ユニット型共通）'!$C$6:$L$47,10,FALSE))</f>
        <v/>
      </c>
      <c r="AV140" s="159" t="str">
        <f>IF(AV139="","",VLOOKUP(AV139,'シフト記号表（従来型・ユニット型共通）'!$C$6:$L$47,10,FALSE))</f>
        <v/>
      </c>
      <c r="AW140" s="159" t="str">
        <f>IF(AW139="","",VLOOKUP(AW139,'シフト記号表（従来型・ユニット型共通）'!$C$6:$L$47,10,FALSE))</f>
        <v/>
      </c>
      <c r="AX140" s="160" t="str">
        <f>IF(AX139="","",VLOOKUP(AX139,'シフト記号表（従来型・ユニット型共通）'!$C$6:$L$47,10,FALSE))</f>
        <v/>
      </c>
      <c r="AY140" s="158" t="str">
        <f>IF(AY139="","",VLOOKUP(AY139,'シフト記号表（従来型・ユニット型共通）'!$C$6:$L$47,10,FALSE))</f>
        <v/>
      </c>
      <c r="AZ140" s="159" t="str">
        <f>IF(AZ139="","",VLOOKUP(AZ139,'シフト記号表（従来型・ユニット型共通）'!$C$6:$L$47,10,FALSE))</f>
        <v/>
      </c>
      <c r="BA140" s="159" t="str">
        <f>IF(BA139="","",VLOOKUP(BA139,'シフト記号表（従来型・ユニット型共通）'!$C$6:$L$47,10,FALSE))</f>
        <v/>
      </c>
      <c r="BB140" s="1077">
        <f>IF($BE$3="４週",SUM(W140:AX140),IF($BE$3="暦月",SUM(W140:BA140),""))</f>
        <v>0</v>
      </c>
      <c r="BC140" s="1078"/>
      <c r="BD140" s="1079">
        <f>IF($BE$3="４週",BB140/4,IF($BE$3="暦月",(BB140/($BE$8/7)),""))</f>
        <v>0</v>
      </c>
      <c r="BE140" s="1078"/>
      <c r="BF140" s="1074"/>
      <c r="BG140" s="1075"/>
      <c r="BH140" s="1075"/>
      <c r="BI140" s="1075"/>
      <c r="BJ140" s="1076"/>
    </row>
    <row r="141" spans="2:62" ht="20.25" customHeight="1" x14ac:dyDescent="0.15">
      <c r="B141" s="992">
        <f>B139+1</f>
        <v>63</v>
      </c>
      <c r="C141" s="999"/>
      <c r="D141" s="1000"/>
      <c r="E141" s="153"/>
      <c r="F141" s="154"/>
      <c r="G141" s="153"/>
      <c r="H141" s="154"/>
      <c r="I141" s="1003"/>
      <c r="J141" s="1004"/>
      <c r="K141" s="1052"/>
      <c r="L141" s="1053"/>
      <c r="M141" s="1053"/>
      <c r="N141" s="1000"/>
      <c r="O141" s="1022"/>
      <c r="P141" s="1023"/>
      <c r="Q141" s="1023"/>
      <c r="R141" s="1023"/>
      <c r="S141" s="1024"/>
      <c r="T141" s="173" t="s">
        <v>192</v>
      </c>
      <c r="V141" s="174"/>
      <c r="W141" s="166"/>
      <c r="X141" s="167"/>
      <c r="Y141" s="167"/>
      <c r="Z141" s="167"/>
      <c r="AA141" s="167"/>
      <c r="AB141" s="167"/>
      <c r="AC141" s="168"/>
      <c r="AD141" s="166"/>
      <c r="AE141" s="167"/>
      <c r="AF141" s="167"/>
      <c r="AG141" s="167"/>
      <c r="AH141" s="167"/>
      <c r="AI141" s="167"/>
      <c r="AJ141" s="168"/>
      <c r="AK141" s="166"/>
      <c r="AL141" s="167"/>
      <c r="AM141" s="167"/>
      <c r="AN141" s="167"/>
      <c r="AO141" s="167"/>
      <c r="AP141" s="167"/>
      <c r="AQ141" s="168"/>
      <c r="AR141" s="166"/>
      <c r="AS141" s="167"/>
      <c r="AT141" s="167"/>
      <c r="AU141" s="167"/>
      <c r="AV141" s="167"/>
      <c r="AW141" s="167"/>
      <c r="AX141" s="168"/>
      <c r="AY141" s="166"/>
      <c r="AZ141" s="167"/>
      <c r="BA141" s="169"/>
      <c r="BB141" s="1054"/>
      <c r="BC141" s="1055"/>
      <c r="BD141" s="1056"/>
      <c r="BE141" s="1057"/>
      <c r="BF141" s="1058"/>
      <c r="BG141" s="1059"/>
      <c r="BH141" s="1059"/>
      <c r="BI141" s="1059"/>
      <c r="BJ141" s="1060"/>
    </row>
    <row r="142" spans="2:62" ht="20.25" customHeight="1" x14ac:dyDescent="0.15">
      <c r="B142" s="993"/>
      <c r="C142" s="1080"/>
      <c r="D142" s="1081"/>
      <c r="E142" s="175"/>
      <c r="F142" s="176">
        <f>C141</f>
        <v>0</v>
      </c>
      <c r="G142" s="175"/>
      <c r="H142" s="176">
        <f>I141</f>
        <v>0</v>
      </c>
      <c r="I142" s="1082"/>
      <c r="J142" s="1083"/>
      <c r="K142" s="1084"/>
      <c r="L142" s="1085"/>
      <c r="M142" s="1085"/>
      <c r="N142" s="1081"/>
      <c r="O142" s="1022"/>
      <c r="P142" s="1023"/>
      <c r="Q142" s="1023"/>
      <c r="R142" s="1023"/>
      <c r="S142" s="1024"/>
      <c r="T142" s="170" t="s">
        <v>195</v>
      </c>
      <c r="U142" s="171"/>
      <c r="V142" s="172"/>
      <c r="W142" s="158" t="str">
        <f>IF(W141="","",VLOOKUP(W141,'シフト記号表（従来型・ユニット型共通）'!$C$6:$L$47,10,FALSE))</f>
        <v/>
      </c>
      <c r="X142" s="159" t="str">
        <f>IF(X141="","",VLOOKUP(X141,'シフト記号表（従来型・ユニット型共通）'!$C$6:$L$47,10,FALSE))</f>
        <v/>
      </c>
      <c r="Y142" s="159" t="str">
        <f>IF(Y141="","",VLOOKUP(Y141,'シフト記号表（従来型・ユニット型共通）'!$C$6:$L$47,10,FALSE))</f>
        <v/>
      </c>
      <c r="Z142" s="159" t="str">
        <f>IF(Z141="","",VLOOKUP(Z141,'シフト記号表（従来型・ユニット型共通）'!$C$6:$L$47,10,FALSE))</f>
        <v/>
      </c>
      <c r="AA142" s="159" t="str">
        <f>IF(AA141="","",VLOOKUP(AA141,'シフト記号表（従来型・ユニット型共通）'!$C$6:$L$47,10,FALSE))</f>
        <v/>
      </c>
      <c r="AB142" s="159" t="str">
        <f>IF(AB141="","",VLOOKUP(AB141,'シフト記号表（従来型・ユニット型共通）'!$C$6:$L$47,10,FALSE))</f>
        <v/>
      </c>
      <c r="AC142" s="160" t="str">
        <f>IF(AC141="","",VLOOKUP(AC141,'シフト記号表（従来型・ユニット型共通）'!$C$6:$L$47,10,FALSE))</f>
        <v/>
      </c>
      <c r="AD142" s="158" t="str">
        <f>IF(AD141="","",VLOOKUP(AD141,'シフト記号表（従来型・ユニット型共通）'!$C$6:$L$47,10,FALSE))</f>
        <v/>
      </c>
      <c r="AE142" s="159" t="str">
        <f>IF(AE141="","",VLOOKUP(AE141,'シフト記号表（従来型・ユニット型共通）'!$C$6:$L$47,10,FALSE))</f>
        <v/>
      </c>
      <c r="AF142" s="159" t="str">
        <f>IF(AF141="","",VLOOKUP(AF141,'シフト記号表（従来型・ユニット型共通）'!$C$6:$L$47,10,FALSE))</f>
        <v/>
      </c>
      <c r="AG142" s="159" t="str">
        <f>IF(AG141="","",VLOOKUP(AG141,'シフト記号表（従来型・ユニット型共通）'!$C$6:$L$47,10,FALSE))</f>
        <v/>
      </c>
      <c r="AH142" s="159" t="str">
        <f>IF(AH141="","",VLOOKUP(AH141,'シフト記号表（従来型・ユニット型共通）'!$C$6:$L$47,10,FALSE))</f>
        <v/>
      </c>
      <c r="AI142" s="159" t="str">
        <f>IF(AI141="","",VLOOKUP(AI141,'シフト記号表（従来型・ユニット型共通）'!$C$6:$L$47,10,FALSE))</f>
        <v/>
      </c>
      <c r="AJ142" s="160" t="str">
        <f>IF(AJ141="","",VLOOKUP(AJ141,'シフト記号表（従来型・ユニット型共通）'!$C$6:$L$47,10,FALSE))</f>
        <v/>
      </c>
      <c r="AK142" s="158" t="str">
        <f>IF(AK141="","",VLOOKUP(AK141,'シフト記号表（従来型・ユニット型共通）'!$C$6:$L$47,10,FALSE))</f>
        <v/>
      </c>
      <c r="AL142" s="159" t="str">
        <f>IF(AL141="","",VLOOKUP(AL141,'シフト記号表（従来型・ユニット型共通）'!$C$6:$L$47,10,FALSE))</f>
        <v/>
      </c>
      <c r="AM142" s="159" t="str">
        <f>IF(AM141="","",VLOOKUP(AM141,'シフト記号表（従来型・ユニット型共通）'!$C$6:$L$47,10,FALSE))</f>
        <v/>
      </c>
      <c r="AN142" s="159" t="str">
        <f>IF(AN141="","",VLOOKUP(AN141,'シフト記号表（従来型・ユニット型共通）'!$C$6:$L$47,10,FALSE))</f>
        <v/>
      </c>
      <c r="AO142" s="159" t="str">
        <f>IF(AO141="","",VLOOKUP(AO141,'シフト記号表（従来型・ユニット型共通）'!$C$6:$L$47,10,FALSE))</f>
        <v/>
      </c>
      <c r="AP142" s="159" t="str">
        <f>IF(AP141="","",VLOOKUP(AP141,'シフト記号表（従来型・ユニット型共通）'!$C$6:$L$47,10,FALSE))</f>
        <v/>
      </c>
      <c r="AQ142" s="160" t="str">
        <f>IF(AQ141="","",VLOOKUP(AQ141,'シフト記号表（従来型・ユニット型共通）'!$C$6:$L$47,10,FALSE))</f>
        <v/>
      </c>
      <c r="AR142" s="158" t="str">
        <f>IF(AR141="","",VLOOKUP(AR141,'シフト記号表（従来型・ユニット型共通）'!$C$6:$L$47,10,FALSE))</f>
        <v/>
      </c>
      <c r="AS142" s="159" t="str">
        <f>IF(AS141="","",VLOOKUP(AS141,'シフト記号表（従来型・ユニット型共通）'!$C$6:$L$47,10,FALSE))</f>
        <v/>
      </c>
      <c r="AT142" s="159" t="str">
        <f>IF(AT141="","",VLOOKUP(AT141,'シフト記号表（従来型・ユニット型共通）'!$C$6:$L$47,10,FALSE))</f>
        <v/>
      </c>
      <c r="AU142" s="159" t="str">
        <f>IF(AU141="","",VLOOKUP(AU141,'シフト記号表（従来型・ユニット型共通）'!$C$6:$L$47,10,FALSE))</f>
        <v/>
      </c>
      <c r="AV142" s="159" t="str">
        <f>IF(AV141="","",VLOOKUP(AV141,'シフト記号表（従来型・ユニット型共通）'!$C$6:$L$47,10,FALSE))</f>
        <v/>
      </c>
      <c r="AW142" s="159" t="str">
        <f>IF(AW141="","",VLOOKUP(AW141,'シフト記号表（従来型・ユニット型共通）'!$C$6:$L$47,10,FALSE))</f>
        <v/>
      </c>
      <c r="AX142" s="160" t="str">
        <f>IF(AX141="","",VLOOKUP(AX141,'シフト記号表（従来型・ユニット型共通）'!$C$6:$L$47,10,FALSE))</f>
        <v/>
      </c>
      <c r="AY142" s="158" t="str">
        <f>IF(AY141="","",VLOOKUP(AY141,'シフト記号表（従来型・ユニット型共通）'!$C$6:$L$47,10,FALSE))</f>
        <v/>
      </c>
      <c r="AZ142" s="159" t="str">
        <f>IF(AZ141="","",VLOOKUP(AZ141,'シフト記号表（従来型・ユニット型共通）'!$C$6:$L$47,10,FALSE))</f>
        <v/>
      </c>
      <c r="BA142" s="159" t="str">
        <f>IF(BA141="","",VLOOKUP(BA141,'シフト記号表（従来型・ユニット型共通）'!$C$6:$L$47,10,FALSE))</f>
        <v/>
      </c>
      <c r="BB142" s="1077">
        <f>IF($BE$3="４週",SUM(W142:AX142),IF($BE$3="暦月",SUM(W142:BA142),""))</f>
        <v>0</v>
      </c>
      <c r="BC142" s="1078"/>
      <c r="BD142" s="1079">
        <f>IF($BE$3="４週",BB142/4,IF($BE$3="暦月",(BB142/($BE$8/7)),""))</f>
        <v>0</v>
      </c>
      <c r="BE142" s="1078"/>
      <c r="BF142" s="1074"/>
      <c r="BG142" s="1075"/>
      <c r="BH142" s="1075"/>
      <c r="BI142" s="1075"/>
      <c r="BJ142" s="1076"/>
    </row>
    <row r="143" spans="2:62" ht="20.25" customHeight="1" x14ac:dyDescent="0.15">
      <c r="B143" s="992">
        <f>B141+1</f>
        <v>64</v>
      </c>
      <c r="C143" s="999"/>
      <c r="D143" s="1000"/>
      <c r="E143" s="153"/>
      <c r="F143" s="154"/>
      <c r="G143" s="153"/>
      <c r="H143" s="154"/>
      <c r="I143" s="1003"/>
      <c r="J143" s="1004"/>
      <c r="K143" s="1052"/>
      <c r="L143" s="1053"/>
      <c r="M143" s="1053"/>
      <c r="N143" s="1000"/>
      <c r="O143" s="1022"/>
      <c r="P143" s="1023"/>
      <c r="Q143" s="1023"/>
      <c r="R143" s="1023"/>
      <c r="S143" s="1024"/>
      <c r="T143" s="173" t="s">
        <v>192</v>
      </c>
      <c r="V143" s="174"/>
      <c r="W143" s="166"/>
      <c r="X143" s="167"/>
      <c r="Y143" s="167"/>
      <c r="Z143" s="167"/>
      <c r="AA143" s="167"/>
      <c r="AB143" s="167"/>
      <c r="AC143" s="168"/>
      <c r="AD143" s="166"/>
      <c r="AE143" s="167"/>
      <c r="AF143" s="167"/>
      <c r="AG143" s="167"/>
      <c r="AH143" s="167"/>
      <c r="AI143" s="167"/>
      <c r="AJ143" s="168"/>
      <c r="AK143" s="166"/>
      <c r="AL143" s="167"/>
      <c r="AM143" s="167"/>
      <c r="AN143" s="167"/>
      <c r="AO143" s="167"/>
      <c r="AP143" s="167"/>
      <c r="AQ143" s="168"/>
      <c r="AR143" s="166"/>
      <c r="AS143" s="167"/>
      <c r="AT143" s="167"/>
      <c r="AU143" s="167"/>
      <c r="AV143" s="167"/>
      <c r="AW143" s="167"/>
      <c r="AX143" s="168"/>
      <c r="AY143" s="166"/>
      <c r="AZ143" s="167"/>
      <c r="BA143" s="169"/>
      <c r="BB143" s="1054"/>
      <c r="BC143" s="1055"/>
      <c r="BD143" s="1056"/>
      <c r="BE143" s="1057"/>
      <c r="BF143" s="1058"/>
      <c r="BG143" s="1059"/>
      <c r="BH143" s="1059"/>
      <c r="BI143" s="1059"/>
      <c r="BJ143" s="1060"/>
    </row>
    <row r="144" spans="2:62" ht="20.25" customHeight="1" x14ac:dyDescent="0.15">
      <c r="B144" s="993"/>
      <c r="C144" s="1080"/>
      <c r="D144" s="1081"/>
      <c r="E144" s="175"/>
      <c r="F144" s="176">
        <f>C143</f>
        <v>0</v>
      </c>
      <c r="G144" s="175"/>
      <c r="H144" s="176">
        <f>I143</f>
        <v>0</v>
      </c>
      <c r="I144" s="1082"/>
      <c r="J144" s="1083"/>
      <c r="K144" s="1084"/>
      <c r="L144" s="1085"/>
      <c r="M144" s="1085"/>
      <c r="N144" s="1081"/>
      <c r="O144" s="1022"/>
      <c r="P144" s="1023"/>
      <c r="Q144" s="1023"/>
      <c r="R144" s="1023"/>
      <c r="S144" s="1024"/>
      <c r="T144" s="170" t="s">
        <v>195</v>
      </c>
      <c r="U144" s="171"/>
      <c r="V144" s="172"/>
      <c r="W144" s="158" t="str">
        <f>IF(W143="","",VLOOKUP(W143,'シフト記号表（従来型・ユニット型共通）'!$C$6:$L$47,10,FALSE))</f>
        <v/>
      </c>
      <c r="X144" s="159" t="str">
        <f>IF(X143="","",VLOOKUP(X143,'シフト記号表（従来型・ユニット型共通）'!$C$6:$L$47,10,FALSE))</f>
        <v/>
      </c>
      <c r="Y144" s="159" t="str">
        <f>IF(Y143="","",VLOOKUP(Y143,'シフト記号表（従来型・ユニット型共通）'!$C$6:$L$47,10,FALSE))</f>
        <v/>
      </c>
      <c r="Z144" s="159" t="str">
        <f>IF(Z143="","",VLOOKUP(Z143,'シフト記号表（従来型・ユニット型共通）'!$C$6:$L$47,10,FALSE))</f>
        <v/>
      </c>
      <c r="AA144" s="159" t="str">
        <f>IF(AA143="","",VLOOKUP(AA143,'シフト記号表（従来型・ユニット型共通）'!$C$6:$L$47,10,FALSE))</f>
        <v/>
      </c>
      <c r="AB144" s="159" t="str">
        <f>IF(AB143="","",VLOOKUP(AB143,'シフト記号表（従来型・ユニット型共通）'!$C$6:$L$47,10,FALSE))</f>
        <v/>
      </c>
      <c r="AC144" s="160" t="str">
        <f>IF(AC143="","",VLOOKUP(AC143,'シフト記号表（従来型・ユニット型共通）'!$C$6:$L$47,10,FALSE))</f>
        <v/>
      </c>
      <c r="AD144" s="158" t="str">
        <f>IF(AD143="","",VLOOKUP(AD143,'シフト記号表（従来型・ユニット型共通）'!$C$6:$L$47,10,FALSE))</f>
        <v/>
      </c>
      <c r="AE144" s="159" t="str">
        <f>IF(AE143="","",VLOOKUP(AE143,'シフト記号表（従来型・ユニット型共通）'!$C$6:$L$47,10,FALSE))</f>
        <v/>
      </c>
      <c r="AF144" s="159" t="str">
        <f>IF(AF143="","",VLOOKUP(AF143,'シフト記号表（従来型・ユニット型共通）'!$C$6:$L$47,10,FALSE))</f>
        <v/>
      </c>
      <c r="AG144" s="159" t="str">
        <f>IF(AG143="","",VLOOKUP(AG143,'シフト記号表（従来型・ユニット型共通）'!$C$6:$L$47,10,FALSE))</f>
        <v/>
      </c>
      <c r="AH144" s="159" t="str">
        <f>IF(AH143="","",VLOOKUP(AH143,'シフト記号表（従来型・ユニット型共通）'!$C$6:$L$47,10,FALSE))</f>
        <v/>
      </c>
      <c r="AI144" s="159" t="str">
        <f>IF(AI143="","",VLOOKUP(AI143,'シフト記号表（従来型・ユニット型共通）'!$C$6:$L$47,10,FALSE))</f>
        <v/>
      </c>
      <c r="AJ144" s="160" t="str">
        <f>IF(AJ143="","",VLOOKUP(AJ143,'シフト記号表（従来型・ユニット型共通）'!$C$6:$L$47,10,FALSE))</f>
        <v/>
      </c>
      <c r="AK144" s="158" t="str">
        <f>IF(AK143="","",VLOOKUP(AK143,'シフト記号表（従来型・ユニット型共通）'!$C$6:$L$47,10,FALSE))</f>
        <v/>
      </c>
      <c r="AL144" s="159" t="str">
        <f>IF(AL143="","",VLOOKUP(AL143,'シフト記号表（従来型・ユニット型共通）'!$C$6:$L$47,10,FALSE))</f>
        <v/>
      </c>
      <c r="AM144" s="159" t="str">
        <f>IF(AM143="","",VLOOKUP(AM143,'シフト記号表（従来型・ユニット型共通）'!$C$6:$L$47,10,FALSE))</f>
        <v/>
      </c>
      <c r="AN144" s="159" t="str">
        <f>IF(AN143="","",VLOOKUP(AN143,'シフト記号表（従来型・ユニット型共通）'!$C$6:$L$47,10,FALSE))</f>
        <v/>
      </c>
      <c r="AO144" s="159" t="str">
        <f>IF(AO143="","",VLOOKUP(AO143,'シフト記号表（従来型・ユニット型共通）'!$C$6:$L$47,10,FALSE))</f>
        <v/>
      </c>
      <c r="AP144" s="159" t="str">
        <f>IF(AP143="","",VLOOKUP(AP143,'シフト記号表（従来型・ユニット型共通）'!$C$6:$L$47,10,FALSE))</f>
        <v/>
      </c>
      <c r="AQ144" s="160" t="str">
        <f>IF(AQ143="","",VLOOKUP(AQ143,'シフト記号表（従来型・ユニット型共通）'!$C$6:$L$47,10,FALSE))</f>
        <v/>
      </c>
      <c r="AR144" s="158" t="str">
        <f>IF(AR143="","",VLOOKUP(AR143,'シフト記号表（従来型・ユニット型共通）'!$C$6:$L$47,10,FALSE))</f>
        <v/>
      </c>
      <c r="AS144" s="159" t="str">
        <f>IF(AS143="","",VLOOKUP(AS143,'シフト記号表（従来型・ユニット型共通）'!$C$6:$L$47,10,FALSE))</f>
        <v/>
      </c>
      <c r="AT144" s="159" t="str">
        <f>IF(AT143="","",VLOOKUP(AT143,'シフト記号表（従来型・ユニット型共通）'!$C$6:$L$47,10,FALSE))</f>
        <v/>
      </c>
      <c r="AU144" s="159" t="str">
        <f>IF(AU143="","",VLOOKUP(AU143,'シフト記号表（従来型・ユニット型共通）'!$C$6:$L$47,10,FALSE))</f>
        <v/>
      </c>
      <c r="AV144" s="159" t="str">
        <f>IF(AV143="","",VLOOKUP(AV143,'シフト記号表（従来型・ユニット型共通）'!$C$6:$L$47,10,FALSE))</f>
        <v/>
      </c>
      <c r="AW144" s="159" t="str">
        <f>IF(AW143="","",VLOOKUP(AW143,'シフト記号表（従来型・ユニット型共通）'!$C$6:$L$47,10,FALSE))</f>
        <v/>
      </c>
      <c r="AX144" s="160" t="str">
        <f>IF(AX143="","",VLOOKUP(AX143,'シフト記号表（従来型・ユニット型共通）'!$C$6:$L$47,10,FALSE))</f>
        <v/>
      </c>
      <c r="AY144" s="158" t="str">
        <f>IF(AY143="","",VLOOKUP(AY143,'シフト記号表（従来型・ユニット型共通）'!$C$6:$L$47,10,FALSE))</f>
        <v/>
      </c>
      <c r="AZ144" s="159" t="str">
        <f>IF(AZ143="","",VLOOKUP(AZ143,'シフト記号表（従来型・ユニット型共通）'!$C$6:$L$47,10,FALSE))</f>
        <v/>
      </c>
      <c r="BA144" s="159" t="str">
        <f>IF(BA143="","",VLOOKUP(BA143,'シフト記号表（従来型・ユニット型共通）'!$C$6:$L$47,10,FALSE))</f>
        <v/>
      </c>
      <c r="BB144" s="1077">
        <f>IF($BE$3="４週",SUM(W144:AX144),IF($BE$3="暦月",SUM(W144:BA144),""))</f>
        <v>0</v>
      </c>
      <c r="BC144" s="1078"/>
      <c r="BD144" s="1079">
        <f>IF($BE$3="４週",BB144/4,IF($BE$3="暦月",(BB144/($BE$8/7)),""))</f>
        <v>0</v>
      </c>
      <c r="BE144" s="1078"/>
      <c r="BF144" s="1074"/>
      <c r="BG144" s="1075"/>
      <c r="BH144" s="1075"/>
      <c r="BI144" s="1075"/>
      <c r="BJ144" s="1076"/>
    </row>
    <row r="145" spans="2:62" ht="20.25" customHeight="1" x14ac:dyDescent="0.15">
      <c r="B145" s="992">
        <f>B143+1</f>
        <v>65</v>
      </c>
      <c r="C145" s="999"/>
      <c r="D145" s="1000"/>
      <c r="E145" s="153"/>
      <c r="F145" s="154"/>
      <c r="G145" s="153"/>
      <c r="H145" s="154"/>
      <c r="I145" s="1003"/>
      <c r="J145" s="1004"/>
      <c r="K145" s="1052"/>
      <c r="L145" s="1053"/>
      <c r="M145" s="1053"/>
      <c r="N145" s="1000"/>
      <c r="O145" s="1022"/>
      <c r="P145" s="1023"/>
      <c r="Q145" s="1023"/>
      <c r="R145" s="1023"/>
      <c r="S145" s="1024"/>
      <c r="T145" s="173" t="s">
        <v>192</v>
      </c>
      <c r="V145" s="174"/>
      <c r="W145" s="166"/>
      <c r="X145" s="167"/>
      <c r="Y145" s="167"/>
      <c r="Z145" s="167"/>
      <c r="AA145" s="167"/>
      <c r="AB145" s="167"/>
      <c r="AC145" s="168"/>
      <c r="AD145" s="166"/>
      <c r="AE145" s="167"/>
      <c r="AF145" s="167"/>
      <c r="AG145" s="167"/>
      <c r="AH145" s="167"/>
      <c r="AI145" s="167"/>
      <c r="AJ145" s="168"/>
      <c r="AK145" s="166"/>
      <c r="AL145" s="167"/>
      <c r="AM145" s="167"/>
      <c r="AN145" s="167"/>
      <c r="AO145" s="167"/>
      <c r="AP145" s="167"/>
      <c r="AQ145" s="168"/>
      <c r="AR145" s="166"/>
      <c r="AS145" s="167"/>
      <c r="AT145" s="167"/>
      <c r="AU145" s="167"/>
      <c r="AV145" s="167"/>
      <c r="AW145" s="167"/>
      <c r="AX145" s="168"/>
      <c r="AY145" s="166"/>
      <c r="AZ145" s="167"/>
      <c r="BA145" s="169"/>
      <c r="BB145" s="1054"/>
      <c r="BC145" s="1055"/>
      <c r="BD145" s="1056"/>
      <c r="BE145" s="1057"/>
      <c r="BF145" s="1058"/>
      <c r="BG145" s="1059"/>
      <c r="BH145" s="1059"/>
      <c r="BI145" s="1059"/>
      <c r="BJ145" s="1060"/>
    </row>
    <row r="146" spans="2:62" ht="20.25" customHeight="1" x14ac:dyDescent="0.15">
      <c r="B146" s="993"/>
      <c r="C146" s="1080"/>
      <c r="D146" s="1081"/>
      <c r="E146" s="175"/>
      <c r="F146" s="176">
        <f>C145</f>
        <v>0</v>
      </c>
      <c r="G146" s="175"/>
      <c r="H146" s="176">
        <f>I145</f>
        <v>0</v>
      </c>
      <c r="I146" s="1082"/>
      <c r="J146" s="1083"/>
      <c r="K146" s="1084"/>
      <c r="L146" s="1085"/>
      <c r="M146" s="1085"/>
      <c r="N146" s="1081"/>
      <c r="O146" s="1022"/>
      <c r="P146" s="1023"/>
      <c r="Q146" s="1023"/>
      <c r="R146" s="1023"/>
      <c r="S146" s="1024"/>
      <c r="T146" s="170" t="s">
        <v>195</v>
      </c>
      <c r="U146" s="171"/>
      <c r="V146" s="172"/>
      <c r="W146" s="158" t="str">
        <f>IF(W145="","",VLOOKUP(W145,'シフト記号表（従来型・ユニット型共通）'!$C$6:$L$47,10,FALSE))</f>
        <v/>
      </c>
      <c r="X146" s="159" t="str">
        <f>IF(X145="","",VLOOKUP(X145,'シフト記号表（従来型・ユニット型共通）'!$C$6:$L$47,10,FALSE))</f>
        <v/>
      </c>
      <c r="Y146" s="159" t="str">
        <f>IF(Y145="","",VLOOKUP(Y145,'シフト記号表（従来型・ユニット型共通）'!$C$6:$L$47,10,FALSE))</f>
        <v/>
      </c>
      <c r="Z146" s="159" t="str">
        <f>IF(Z145="","",VLOOKUP(Z145,'シフト記号表（従来型・ユニット型共通）'!$C$6:$L$47,10,FALSE))</f>
        <v/>
      </c>
      <c r="AA146" s="159" t="str">
        <f>IF(AA145="","",VLOOKUP(AA145,'シフト記号表（従来型・ユニット型共通）'!$C$6:$L$47,10,FALSE))</f>
        <v/>
      </c>
      <c r="AB146" s="159" t="str">
        <f>IF(AB145="","",VLOOKUP(AB145,'シフト記号表（従来型・ユニット型共通）'!$C$6:$L$47,10,FALSE))</f>
        <v/>
      </c>
      <c r="AC146" s="160" t="str">
        <f>IF(AC145="","",VLOOKUP(AC145,'シフト記号表（従来型・ユニット型共通）'!$C$6:$L$47,10,FALSE))</f>
        <v/>
      </c>
      <c r="AD146" s="158" t="str">
        <f>IF(AD145="","",VLOOKUP(AD145,'シフト記号表（従来型・ユニット型共通）'!$C$6:$L$47,10,FALSE))</f>
        <v/>
      </c>
      <c r="AE146" s="159" t="str">
        <f>IF(AE145="","",VLOOKUP(AE145,'シフト記号表（従来型・ユニット型共通）'!$C$6:$L$47,10,FALSE))</f>
        <v/>
      </c>
      <c r="AF146" s="159" t="str">
        <f>IF(AF145="","",VLOOKUP(AF145,'シフト記号表（従来型・ユニット型共通）'!$C$6:$L$47,10,FALSE))</f>
        <v/>
      </c>
      <c r="AG146" s="159" t="str">
        <f>IF(AG145="","",VLOOKUP(AG145,'シフト記号表（従来型・ユニット型共通）'!$C$6:$L$47,10,FALSE))</f>
        <v/>
      </c>
      <c r="AH146" s="159" t="str">
        <f>IF(AH145="","",VLOOKUP(AH145,'シフト記号表（従来型・ユニット型共通）'!$C$6:$L$47,10,FALSE))</f>
        <v/>
      </c>
      <c r="AI146" s="159" t="str">
        <f>IF(AI145="","",VLOOKUP(AI145,'シフト記号表（従来型・ユニット型共通）'!$C$6:$L$47,10,FALSE))</f>
        <v/>
      </c>
      <c r="AJ146" s="160" t="str">
        <f>IF(AJ145="","",VLOOKUP(AJ145,'シフト記号表（従来型・ユニット型共通）'!$C$6:$L$47,10,FALSE))</f>
        <v/>
      </c>
      <c r="AK146" s="158" t="str">
        <f>IF(AK145="","",VLOOKUP(AK145,'シフト記号表（従来型・ユニット型共通）'!$C$6:$L$47,10,FALSE))</f>
        <v/>
      </c>
      <c r="AL146" s="159" t="str">
        <f>IF(AL145="","",VLOOKUP(AL145,'シフト記号表（従来型・ユニット型共通）'!$C$6:$L$47,10,FALSE))</f>
        <v/>
      </c>
      <c r="AM146" s="159" t="str">
        <f>IF(AM145="","",VLOOKUP(AM145,'シフト記号表（従来型・ユニット型共通）'!$C$6:$L$47,10,FALSE))</f>
        <v/>
      </c>
      <c r="AN146" s="159" t="str">
        <f>IF(AN145="","",VLOOKUP(AN145,'シフト記号表（従来型・ユニット型共通）'!$C$6:$L$47,10,FALSE))</f>
        <v/>
      </c>
      <c r="AO146" s="159" t="str">
        <f>IF(AO145="","",VLOOKUP(AO145,'シフト記号表（従来型・ユニット型共通）'!$C$6:$L$47,10,FALSE))</f>
        <v/>
      </c>
      <c r="AP146" s="159" t="str">
        <f>IF(AP145="","",VLOOKUP(AP145,'シフト記号表（従来型・ユニット型共通）'!$C$6:$L$47,10,FALSE))</f>
        <v/>
      </c>
      <c r="AQ146" s="160" t="str">
        <f>IF(AQ145="","",VLOOKUP(AQ145,'シフト記号表（従来型・ユニット型共通）'!$C$6:$L$47,10,FALSE))</f>
        <v/>
      </c>
      <c r="AR146" s="158" t="str">
        <f>IF(AR145="","",VLOOKUP(AR145,'シフト記号表（従来型・ユニット型共通）'!$C$6:$L$47,10,FALSE))</f>
        <v/>
      </c>
      <c r="AS146" s="159" t="str">
        <f>IF(AS145="","",VLOOKUP(AS145,'シフト記号表（従来型・ユニット型共通）'!$C$6:$L$47,10,FALSE))</f>
        <v/>
      </c>
      <c r="AT146" s="159" t="str">
        <f>IF(AT145="","",VLOOKUP(AT145,'シフト記号表（従来型・ユニット型共通）'!$C$6:$L$47,10,FALSE))</f>
        <v/>
      </c>
      <c r="AU146" s="159" t="str">
        <f>IF(AU145="","",VLOOKUP(AU145,'シフト記号表（従来型・ユニット型共通）'!$C$6:$L$47,10,FALSE))</f>
        <v/>
      </c>
      <c r="AV146" s="159" t="str">
        <f>IF(AV145="","",VLOOKUP(AV145,'シフト記号表（従来型・ユニット型共通）'!$C$6:$L$47,10,FALSE))</f>
        <v/>
      </c>
      <c r="AW146" s="159" t="str">
        <f>IF(AW145="","",VLOOKUP(AW145,'シフト記号表（従来型・ユニット型共通）'!$C$6:$L$47,10,FALSE))</f>
        <v/>
      </c>
      <c r="AX146" s="160" t="str">
        <f>IF(AX145="","",VLOOKUP(AX145,'シフト記号表（従来型・ユニット型共通）'!$C$6:$L$47,10,FALSE))</f>
        <v/>
      </c>
      <c r="AY146" s="158" t="str">
        <f>IF(AY145="","",VLOOKUP(AY145,'シフト記号表（従来型・ユニット型共通）'!$C$6:$L$47,10,FALSE))</f>
        <v/>
      </c>
      <c r="AZ146" s="159" t="str">
        <f>IF(AZ145="","",VLOOKUP(AZ145,'シフト記号表（従来型・ユニット型共通）'!$C$6:$L$47,10,FALSE))</f>
        <v/>
      </c>
      <c r="BA146" s="159" t="str">
        <f>IF(BA145="","",VLOOKUP(BA145,'シフト記号表（従来型・ユニット型共通）'!$C$6:$L$47,10,FALSE))</f>
        <v/>
      </c>
      <c r="BB146" s="1077">
        <f>IF($BE$3="４週",SUM(W146:AX146),IF($BE$3="暦月",SUM(W146:BA146),""))</f>
        <v>0</v>
      </c>
      <c r="BC146" s="1078"/>
      <c r="BD146" s="1079">
        <f>IF($BE$3="４週",BB146/4,IF($BE$3="暦月",(BB146/($BE$8/7)),""))</f>
        <v>0</v>
      </c>
      <c r="BE146" s="1078"/>
      <c r="BF146" s="1074"/>
      <c r="BG146" s="1075"/>
      <c r="BH146" s="1075"/>
      <c r="BI146" s="1075"/>
      <c r="BJ146" s="1076"/>
    </row>
    <row r="147" spans="2:62" ht="20.25" customHeight="1" x14ac:dyDescent="0.15">
      <c r="B147" s="992">
        <f>B145+1</f>
        <v>66</v>
      </c>
      <c r="C147" s="999"/>
      <c r="D147" s="1000"/>
      <c r="E147" s="153"/>
      <c r="F147" s="154"/>
      <c r="G147" s="153"/>
      <c r="H147" s="154"/>
      <c r="I147" s="1003"/>
      <c r="J147" s="1004"/>
      <c r="K147" s="1052"/>
      <c r="L147" s="1053"/>
      <c r="M147" s="1053"/>
      <c r="N147" s="1000"/>
      <c r="O147" s="1022"/>
      <c r="P147" s="1023"/>
      <c r="Q147" s="1023"/>
      <c r="R147" s="1023"/>
      <c r="S147" s="1024"/>
      <c r="T147" s="173" t="s">
        <v>192</v>
      </c>
      <c r="V147" s="174"/>
      <c r="W147" s="166"/>
      <c r="X147" s="167"/>
      <c r="Y147" s="167"/>
      <c r="Z147" s="167"/>
      <c r="AA147" s="167"/>
      <c r="AB147" s="167"/>
      <c r="AC147" s="168"/>
      <c r="AD147" s="166"/>
      <c r="AE147" s="167"/>
      <c r="AF147" s="167"/>
      <c r="AG147" s="167"/>
      <c r="AH147" s="167"/>
      <c r="AI147" s="167"/>
      <c r="AJ147" s="168"/>
      <c r="AK147" s="166"/>
      <c r="AL147" s="167"/>
      <c r="AM147" s="167"/>
      <c r="AN147" s="167"/>
      <c r="AO147" s="167"/>
      <c r="AP147" s="167"/>
      <c r="AQ147" s="168"/>
      <c r="AR147" s="166"/>
      <c r="AS147" s="167"/>
      <c r="AT147" s="167"/>
      <c r="AU147" s="167"/>
      <c r="AV147" s="167"/>
      <c r="AW147" s="167"/>
      <c r="AX147" s="168"/>
      <c r="AY147" s="166"/>
      <c r="AZ147" s="167"/>
      <c r="BA147" s="169"/>
      <c r="BB147" s="1054"/>
      <c r="BC147" s="1055"/>
      <c r="BD147" s="1056"/>
      <c r="BE147" s="1057"/>
      <c r="BF147" s="1058"/>
      <c r="BG147" s="1059"/>
      <c r="BH147" s="1059"/>
      <c r="BI147" s="1059"/>
      <c r="BJ147" s="1060"/>
    </row>
    <row r="148" spans="2:62" ht="20.25" customHeight="1" x14ac:dyDescent="0.15">
      <c r="B148" s="993"/>
      <c r="C148" s="1080"/>
      <c r="D148" s="1081"/>
      <c r="E148" s="175"/>
      <c r="F148" s="176">
        <f>C147</f>
        <v>0</v>
      </c>
      <c r="G148" s="175"/>
      <c r="H148" s="176">
        <f>I147</f>
        <v>0</v>
      </c>
      <c r="I148" s="1082"/>
      <c r="J148" s="1083"/>
      <c r="K148" s="1084"/>
      <c r="L148" s="1085"/>
      <c r="M148" s="1085"/>
      <c r="N148" s="1081"/>
      <c r="O148" s="1022"/>
      <c r="P148" s="1023"/>
      <c r="Q148" s="1023"/>
      <c r="R148" s="1023"/>
      <c r="S148" s="1024"/>
      <c r="T148" s="170" t="s">
        <v>195</v>
      </c>
      <c r="U148" s="171"/>
      <c r="V148" s="172"/>
      <c r="W148" s="158" t="str">
        <f>IF(W147="","",VLOOKUP(W147,'シフト記号表（従来型・ユニット型共通）'!$C$6:$L$47,10,FALSE))</f>
        <v/>
      </c>
      <c r="X148" s="159" t="str">
        <f>IF(X147="","",VLOOKUP(X147,'シフト記号表（従来型・ユニット型共通）'!$C$6:$L$47,10,FALSE))</f>
        <v/>
      </c>
      <c r="Y148" s="159" t="str">
        <f>IF(Y147="","",VLOOKUP(Y147,'シフト記号表（従来型・ユニット型共通）'!$C$6:$L$47,10,FALSE))</f>
        <v/>
      </c>
      <c r="Z148" s="159" t="str">
        <f>IF(Z147="","",VLOOKUP(Z147,'シフト記号表（従来型・ユニット型共通）'!$C$6:$L$47,10,FALSE))</f>
        <v/>
      </c>
      <c r="AA148" s="159" t="str">
        <f>IF(AA147="","",VLOOKUP(AA147,'シフト記号表（従来型・ユニット型共通）'!$C$6:$L$47,10,FALSE))</f>
        <v/>
      </c>
      <c r="AB148" s="159" t="str">
        <f>IF(AB147="","",VLOOKUP(AB147,'シフト記号表（従来型・ユニット型共通）'!$C$6:$L$47,10,FALSE))</f>
        <v/>
      </c>
      <c r="AC148" s="160" t="str">
        <f>IF(AC147="","",VLOOKUP(AC147,'シフト記号表（従来型・ユニット型共通）'!$C$6:$L$47,10,FALSE))</f>
        <v/>
      </c>
      <c r="AD148" s="158" t="str">
        <f>IF(AD147="","",VLOOKUP(AD147,'シフト記号表（従来型・ユニット型共通）'!$C$6:$L$47,10,FALSE))</f>
        <v/>
      </c>
      <c r="AE148" s="159" t="str">
        <f>IF(AE147="","",VLOOKUP(AE147,'シフト記号表（従来型・ユニット型共通）'!$C$6:$L$47,10,FALSE))</f>
        <v/>
      </c>
      <c r="AF148" s="159" t="str">
        <f>IF(AF147="","",VLOOKUP(AF147,'シフト記号表（従来型・ユニット型共通）'!$C$6:$L$47,10,FALSE))</f>
        <v/>
      </c>
      <c r="AG148" s="159" t="str">
        <f>IF(AG147="","",VLOOKUP(AG147,'シフト記号表（従来型・ユニット型共通）'!$C$6:$L$47,10,FALSE))</f>
        <v/>
      </c>
      <c r="AH148" s="159" t="str">
        <f>IF(AH147="","",VLOOKUP(AH147,'シフト記号表（従来型・ユニット型共通）'!$C$6:$L$47,10,FALSE))</f>
        <v/>
      </c>
      <c r="AI148" s="159" t="str">
        <f>IF(AI147="","",VLOOKUP(AI147,'シフト記号表（従来型・ユニット型共通）'!$C$6:$L$47,10,FALSE))</f>
        <v/>
      </c>
      <c r="AJ148" s="160" t="str">
        <f>IF(AJ147="","",VLOOKUP(AJ147,'シフト記号表（従来型・ユニット型共通）'!$C$6:$L$47,10,FALSE))</f>
        <v/>
      </c>
      <c r="AK148" s="158" t="str">
        <f>IF(AK147="","",VLOOKUP(AK147,'シフト記号表（従来型・ユニット型共通）'!$C$6:$L$47,10,FALSE))</f>
        <v/>
      </c>
      <c r="AL148" s="159" t="str">
        <f>IF(AL147="","",VLOOKUP(AL147,'シフト記号表（従来型・ユニット型共通）'!$C$6:$L$47,10,FALSE))</f>
        <v/>
      </c>
      <c r="AM148" s="159" t="str">
        <f>IF(AM147="","",VLOOKUP(AM147,'シフト記号表（従来型・ユニット型共通）'!$C$6:$L$47,10,FALSE))</f>
        <v/>
      </c>
      <c r="AN148" s="159" t="str">
        <f>IF(AN147="","",VLOOKUP(AN147,'シフト記号表（従来型・ユニット型共通）'!$C$6:$L$47,10,FALSE))</f>
        <v/>
      </c>
      <c r="AO148" s="159" t="str">
        <f>IF(AO147="","",VLOOKUP(AO147,'シフト記号表（従来型・ユニット型共通）'!$C$6:$L$47,10,FALSE))</f>
        <v/>
      </c>
      <c r="AP148" s="159" t="str">
        <f>IF(AP147="","",VLOOKUP(AP147,'シフト記号表（従来型・ユニット型共通）'!$C$6:$L$47,10,FALSE))</f>
        <v/>
      </c>
      <c r="AQ148" s="160" t="str">
        <f>IF(AQ147="","",VLOOKUP(AQ147,'シフト記号表（従来型・ユニット型共通）'!$C$6:$L$47,10,FALSE))</f>
        <v/>
      </c>
      <c r="AR148" s="158" t="str">
        <f>IF(AR147="","",VLOOKUP(AR147,'シフト記号表（従来型・ユニット型共通）'!$C$6:$L$47,10,FALSE))</f>
        <v/>
      </c>
      <c r="AS148" s="159" t="str">
        <f>IF(AS147="","",VLOOKUP(AS147,'シフト記号表（従来型・ユニット型共通）'!$C$6:$L$47,10,FALSE))</f>
        <v/>
      </c>
      <c r="AT148" s="159" t="str">
        <f>IF(AT147="","",VLOOKUP(AT147,'シフト記号表（従来型・ユニット型共通）'!$C$6:$L$47,10,FALSE))</f>
        <v/>
      </c>
      <c r="AU148" s="159" t="str">
        <f>IF(AU147="","",VLOOKUP(AU147,'シフト記号表（従来型・ユニット型共通）'!$C$6:$L$47,10,FALSE))</f>
        <v/>
      </c>
      <c r="AV148" s="159" t="str">
        <f>IF(AV147="","",VLOOKUP(AV147,'シフト記号表（従来型・ユニット型共通）'!$C$6:$L$47,10,FALSE))</f>
        <v/>
      </c>
      <c r="AW148" s="159" t="str">
        <f>IF(AW147="","",VLOOKUP(AW147,'シフト記号表（従来型・ユニット型共通）'!$C$6:$L$47,10,FALSE))</f>
        <v/>
      </c>
      <c r="AX148" s="160" t="str">
        <f>IF(AX147="","",VLOOKUP(AX147,'シフト記号表（従来型・ユニット型共通）'!$C$6:$L$47,10,FALSE))</f>
        <v/>
      </c>
      <c r="AY148" s="158" t="str">
        <f>IF(AY147="","",VLOOKUP(AY147,'シフト記号表（従来型・ユニット型共通）'!$C$6:$L$47,10,FALSE))</f>
        <v/>
      </c>
      <c r="AZ148" s="159" t="str">
        <f>IF(AZ147="","",VLOOKUP(AZ147,'シフト記号表（従来型・ユニット型共通）'!$C$6:$L$47,10,FALSE))</f>
        <v/>
      </c>
      <c r="BA148" s="159" t="str">
        <f>IF(BA147="","",VLOOKUP(BA147,'シフト記号表（従来型・ユニット型共通）'!$C$6:$L$47,10,FALSE))</f>
        <v/>
      </c>
      <c r="BB148" s="1077">
        <f>IF($BE$3="４週",SUM(W148:AX148),IF($BE$3="暦月",SUM(W148:BA148),""))</f>
        <v>0</v>
      </c>
      <c r="BC148" s="1078"/>
      <c r="BD148" s="1079">
        <f>IF($BE$3="４週",BB148/4,IF($BE$3="暦月",(BB148/($BE$8/7)),""))</f>
        <v>0</v>
      </c>
      <c r="BE148" s="1078"/>
      <c r="BF148" s="1074"/>
      <c r="BG148" s="1075"/>
      <c r="BH148" s="1075"/>
      <c r="BI148" s="1075"/>
      <c r="BJ148" s="1076"/>
    </row>
    <row r="149" spans="2:62" ht="20.25" customHeight="1" x14ac:dyDescent="0.15">
      <c r="B149" s="992">
        <f>B147+1</f>
        <v>67</v>
      </c>
      <c r="C149" s="999"/>
      <c r="D149" s="1000"/>
      <c r="E149" s="153"/>
      <c r="F149" s="154"/>
      <c r="G149" s="153"/>
      <c r="H149" s="154"/>
      <c r="I149" s="1003"/>
      <c r="J149" s="1004"/>
      <c r="K149" s="1052"/>
      <c r="L149" s="1053"/>
      <c r="M149" s="1053"/>
      <c r="N149" s="1000"/>
      <c r="O149" s="1022"/>
      <c r="P149" s="1023"/>
      <c r="Q149" s="1023"/>
      <c r="R149" s="1023"/>
      <c r="S149" s="1024"/>
      <c r="T149" s="173" t="s">
        <v>192</v>
      </c>
      <c r="V149" s="174"/>
      <c r="W149" s="166"/>
      <c r="X149" s="167"/>
      <c r="Y149" s="167"/>
      <c r="Z149" s="167"/>
      <c r="AA149" s="167"/>
      <c r="AB149" s="167"/>
      <c r="AC149" s="168"/>
      <c r="AD149" s="166"/>
      <c r="AE149" s="167"/>
      <c r="AF149" s="167"/>
      <c r="AG149" s="167"/>
      <c r="AH149" s="167"/>
      <c r="AI149" s="167"/>
      <c r="AJ149" s="168"/>
      <c r="AK149" s="166"/>
      <c r="AL149" s="167"/>
      <c r="AM149" s="167"/>
      <c r="AN149" s="167"/>
      <c r="AO149" s="167"/>
      <c r="AP149" s="167"/>
      <c r="AQ149" s="168"/>
      <c r="AR149" s="166"/>
      <c r="AS149" s="167"/>
      <c r="AT149" s="167"/>
      <c r="AU149" s="167"/>
      <c r="AV149" s="167"/>
      <c r="AW149" s="167"/>
      <c r="AX149" s="168"/>
      <c r="AY149" s="166"/>
      <c r="AZ149" s="167"/>
      <c r="BA149" s="169"/>
      <c r="BB149" s="1054"/>
      <c r="BC149" s="1055"/>
      <c r="BD149" s="1056"/>
      <c r="BE149" s="1057"/>
      <c r="BF149" s="1058"/>
      <c r="BG149" s="1059"/>
      <c r="BH149" s="1059"/>
      <c r="BI149" s="1059"/>
      <c r="BJ149" s="1060"/>
    </row>
    <row r="150" spans="2:62" ht="20.25" customHeight="1" x14ac:dyDescent="0.15">
      <c r="B150" s="993"/>
      <c r="C150" s="1080"/>
      <c r="D150" s="1081"/>
      <c r="E150" s="175"/>
      <c r="F150" s="176">
        <f>C149</f>
        <v>0</v>
      </c>
      <c r="G150" s="175"/>
      <c r="H150" s="176">
        <f>I149</f>
        <v>0</v>
      </c>
      <c r="I150" s="1082"/>
      <c r="J150" s="1083"/>
      <c r="K150" s="1084"/>
      <c r="L150" s="1085"/>
      <c r="M150" s="1085"/>
      <c r="N150" s="1081"/>
      <c r="O150" s="1022"/>
      <c r="P150" s="1023"/>
      <c r="Q150" s="1023"/>
      <c r="R150" s="1023"/>
      <c r="S150" s="1024"/>
      <c r="T150" s="170" t="s">
        <v>195</v>
      </c>
      <c r="U150" s="171"/>
      <c r="V150" s="172"/>
      <c r="W150" s="158" t="str">
        <f>IF(W149="","",VLOOKUP(W149,'シフト記号表（従来型・ユニット型共通）'!$C$6:$L$47,10,FALSE))</f>
        <v/>
      </c>
      <c r="X150" s="159" t="str">
        <f>IF(X149="","",VLOOKUP(X149,'シフト記号表（従来型・ユニット型共通）'!$C$6:$L$47,10,FALSE))</f>
        <v/>
      </c>
      <c r="Y150" s="159" t="str">
        <f>IF(Y149="","",VLOOKUP(Y149,'シフト記号表（従来型・ユニット型共通）'!$C$6:$L$47,10,FALSE))</f>
        <v/>
      </c>
      <c r="Z150" s="159" t="str">
        <f>IF(Z149="","",VLOOKUP(Z149,'シフト記号表（従来型・ユニット型共通）'!$C$6:$L$47,10,FALSE))</f>
        <v/>
      </c>
      <c r="AA150" s="159" t="str">
        <f>IF(AA149="","",VLOOKUP(AA149,'シフト記号表（従来型・ユニット型共通）'!$C$6:$L$47,10,FALSE))</f>
        <v/>
      </c>
      <c r="AB150" s="159" t="str">
        <f>IF(AB149="","",VLOOKUP(AB149,'シフト記号表（従来型・ユニット型共通）'!$C$6:$L$47,10,FALSE))</f>
        <v/>
      </c>
      <c r="AC150" s="160" t="str">
        <f>IF(AC149="","",VLOOKUP(AC149,'シフト記号表（従来型・ユニット型共通）'!$C$6:$L$47,10,FALSE))</f>
        <v/>
      </c>
      <c r="AD150" s="158" t="str">
        <f>IF(AD149="","",VLOOKUP(AD149,'シフト記号表（従来型・ユニット型共通）'!$C$6:$L$47,10,FALSE))</f>
        <v/>
      </c>
      <c r="AE150" s="159" t="str">
        <f>IF(AE149="","",VLOOKUP(AE149,'シフト記号表（従来型・ユニット型共通）'!$C$6:$L$47,10,FALSE))</f>
        <v/>
      </c>
      <c r="AF150" s="159" t="str">
        <f>IF(AF149="","",VLOOKUP(AF149,'シフト記号表（従来型・ユニット型共通）'!$C$6:$L$47,10,FALSE))</f>
        <v/>
      </c>
      <c r="AG150" s="159" t="str">
        <f>IF(AG149="","",VLOOKUP(AG149,'シフト記号表（従来型・ユニット型共通）'!$C$6:$L$47,10,FALSE))</f>
        <v/>
      </c>
      <c r="AH150" s="159" t="str">
        <f>IF(AH149="","",VLOOKUP(AH149,'シフト記号表（従来型・ユニット型共通）'!$C$6:$L$47,10,FALSE))</f>
        <v/>
      </c>
      <c r="AI150" s="159" t="str">
        <f>IF(AI149="","",VLOOKUP(AI149,'シフト記号表（従来型・ユニット型共通）'!$C$6:$L$47,10,FALSE))</f>
        <v/>
      </c>
      <c r="AJ150" s="160" t="str">
        <f>IF(AJ149="","",VLOOKUP(AJ149,'シフト記号表（従来型・ユニット型共通）'!$C$6:$L$47,10,FALSE))</f>
        <v/>
      </c>
      <c r="AK150" s="158" t="str">
        <f>IF(AK149="","",VLOOKUP(AK149,'シフト記号表（従来型・ユニット型共通）'!$C$6:$L$47,10,FALSE))</f>
        <v/>
      </c>
      <c r="AL150" s="159" t="str">
        <f>IF(AL149="","",VLOOKUP(AL149,'シフト記号表（従来型・ユニット型共通）'!$C$6:$L$47,10,FALSE))</f>
        <v/>
      </c>
      <c r="AM150" s="159" t="str">
        <f>IF(AM149="","",VLOOKUP(AM149,'シフト記号表（従来型・ユニット型共通）'!$C$6:$L$47,10,FALSE))</f>
        <v/>
      </c>
      <c r="AN150" s="159" t="str">
        <f>IF(AN149="","",VLOOKUP(AN149,'シフト記号表（従来型・ユニット型共通）'!$C$6:$L$47,10,FALSE))</f>
        <v/>
      </c>
      <c r="AO150" s="159" t="str">
        <f>IF(AO149="","",VLOOKUP(AO149,'シフト記号表（従来型・ユニット型共通）'!$C$6:$L$47,10,FALSE))</f>
        <v/>
      </c>
      <c r="AP150" s="159" t="str">
        <f>IF(AP149="","",VLOOKUP(AP149,'シフト記号表（従来型・ユニット型共通）'!$C$6:$L$47,10,FALSE))</f>
        <v/>
      </c>
      <c r="AQ150" s="160" t="str">
        <f>IF(AQ149="","",VLOOKUP(AQ149,'シフト記号表（従来型・ユニット型共通）'!$C$6:$L$47,10,FALSE))</f>
        <v/>
      </c>
      <c r="AR150" s="158" t="str">
        <f>IF(AR149="","",VLOOKUP(AR149,'シフト記号表（従来型・ユニット型共通）'!$C$6:$L$47,10,FALSE))</f>
        <v/>
      </c>
      <c r="AS150" s="159" t="str">
        <f>IF(AS149="","",VLOOKUP(AS149,'シフト記号表（従来型・ユニット型共通）'!$C$6:$L$47,10,FALSE))</f>
        <v/>
      </c>
      <c r="AT150" s="159" t="str">
        <f>IF(AT149="","",VLOOKUP(AT149,'シフト記号表（従来型・ユニット型共通）'!$C$6:$L$47,10,FALSE))</f>
        <v/>
      </c>
      <c r="AU150" s="159" t="str">
        <f>IF(AU149="","",VLOOKUP(AU149,'シフト記号表（従来型・ユニット型共通）'!$C$6:$L$47,10,FALSE))</f>
        <v/>
      </c>
      <c r="AV150" s="159" t="str">
        <f>IF(AV149="","",VLOOKUP(AV149,'シフト記号表（従来型・ユニット型共通）'!$C$6:$L$47,10,FALSE))</f>
        <v/>
      </c>
      <c r="AW150" s="159" t="str">
        <f>IF(AW149="","",VLOOKUP(AW149,'シフト記号表（従来型・ユニット型共通）'!$C$6:$L$47,10,FALSE))</f>
        <v/>
      </c>
      <c r="AX150" s="160" t="str">
        <f>IF(AX149="","",VLOOKUP(AX149,'シフト記号表（従来型・ユニット型共通）'!$C$6:$L$47,10,FALSE))</f>
        <v/>
      </c>
      <c r="AY150" s="158" t="str">
        <f>IF(AY149="","",VLOOKUP(AY149,'シフト記号表（従来型・ユニット型共通）'!$C$6:$L$47,10,FALSE))</f>
        <v/>
      </c>
      <c r="AZ150" s="159" t="str">
        <f>IF(AZ149="","",VLOOKUP(AZ149,'シフト記号表（従来型・ユニット型共通）'!$C$6:$L$47,10,FALSE))</f>
        <v/>
      </c>
      <c r="BA150" s="159" t="str">
        <f>IF(BA149="","",VLOOKUP(BA149,'シフト記号表（従来型・ユニット型共通）'!$C$6:$L$47,10,FALSE))</f>
        <v/>
      </c>
      <c r="BB150" s="1077">
        <f>IF($BE$3="４週",SUM(W150:AX150),IF($BE$3="暦月",SUM(W150:BA150),""))</f>
        <v>0</v>
      </c>
      <c r="BC150" s="1078"/>
      <c r="BD150" s="1079">
        <f>IF($BE$3="４週",BB150/4,IF($BE$3="暦月",(BB150/($BE$8/7)),""))</f>
        <v>0</v>
      </c>
      <c r="BE150" s="1078"/>
      <c r="BF150" s="1074"/>
      <c r="BG150" s="1075"/>
      <c r="BH150" s="1075"/>
      <c r="BI150" s="1075"/>
      <c r="BJ150" s="1076"/>
    </row>
    <row r="151" spans="2:62" ht="20.25" customHeight="1" x14ac:dyDescent="0.15">
      <c r="B151" s="992">
        <f>B149+1</f>
        <v>68</v>
      </c>
      <c r="C151" s="999"/>
      <c r="D151" s="1000"/>
      <c r="E151" s="153"/>
      <c r="F151" s="154"/>
      <c r="G151" s="153"/>
      <c r="H151" s="154"/>
      <c r="I151" s="1003"/>
      <c r="J151" s="1004"/>
      <c r="K151" s="1052"/>
      <c r="L151" s="1053"/>
      <c r="M151" s="1053"/>
      <c r="N151" s="1000"/>
      <c r="O151" s="1022"/>
      <c r="P151" s="1023"/>
      <c r="Q151" s="1023"/>
      <c r="R151" s="1023"/>
      <c r="S151" s="1024"/>
      <c r="T151" s="173" t="s">
        <v>192</v>
      </c>
      <c r="V151" s="174"/>
      <c r="W151" s="166"/>
      <c r="X151" s="167"/>
      <c r="Y151" s="167"/>
      <c r="Z151" s="167"/>
      <c r="AA151" s="167"/>
      <c r="AB151" s="167"/>
      <c r="AC151" s="168"/>
      <c r="AD151" s="166"/>
      <c r="AE151" s="167"/>
      <c r="AF151" s="167"/>
      <c r="AG151" s="167"/>
      <c r="AH151" s="167"/>
      <c r="AI151" s="167"/>
      <c r="AJ151" s="168"/>
      <c r="AK151" s="166"/>
      <c r="AL151" s="167"/>
      <c r="AM151" s="167"/>
      <c r="AN151" s="167"/>
      <c r="AO151" s="167"/>
      <c r="AP151" s="167"/>
      <c r="AQ151" s="168"/>
      <c r="AR151" s="166"/>
      <c r="AS151" s="167"/>
      <c r="AT151" s="167"/>
      <c r="AU151" s="167"/>
      <c r="AV151" s="167"/>
      <c r="AW151" s="167"/>
      <c r="AX151" s="168"/>
      <c r="AY151" s="166"/>
      <c r="AZ151" s="167"/>
      <c r="BA151" s="169"/>
      <c r="BB151" s="1054"/>
      <c r="BC151" s="1055"/>
      <c r="BD151" s="1056"/>
      <c r="BE151" s="1057"/>
      <c r="BF151" s="1058"/>
      <c r="BG151" s="1059"/>
      <c r="BH151" s="1059"/>
      <c r="BI151" s="1059"/>
      <c r="BJ151" s="1060"/>
    </row>
    <row r="152" spans="2:62" ht="20.25" customHeight="1" x14ac:dyDescent="0.15">
      <c r="B152" s="993"/>
      <c r="C152" s="1080"/>
      <c r="D152" s="1081"/>
      <c r="E152" s="175"/>
      <c r="F152" s="176">
        <f>C151</f>
        <v>0</v>
      </c>
      <c r="G152" s="175"/>
      <c r="H152" s="176">
        <f>I151</f>
        <v>0</v>
      </c>
      <c r="I152" s="1082"/>
      <c r="J152" s="1083"/>
      <c r="K152" s="1084"/>
      <c r="L152" s="1085"/>
      <c r="M152" s="1085"/>
      <c r="N152" s="1081"/>
      <c r="O152" s="1022"/>
      <c r="P152" s="1023"/>
      <c r="Q152" s="1023"/>
      <c r="R152" s="1023"/>
      <c r="S152" s="1024"/>
      <c r="T152" s="170" t="s">
        <v>195</v>
      </c>
      <c r="U152" s="171"/>
      <c r="V152" s="172"/>
      <c r="W152" s="158" t="str">
        <f>IF(W151="","",VLOOKUP(W151,'シフト記号表（従来型・ユニット型共通）'!$C$6:$L$47,10,FALSE))</f>
        <v/>
      </c>
      <c r="X152" s="159" t="str">
        <f>IF(X151="","",VLOOKUP(X151,'シフト記号表（従来型・ユニット型共通）'!$C$6:$L$47,10,FALSE))</f>
        <v/>
      </c>
      <c r="Y152" s="159" t="str">
        <f>IF(Y151="","",VLOOKUP(Y151,'シフト記号表（従来型・ユニット型共通）'!$C$6:$L$47,10,FALSE))</f>
        <v/>
      </c>
      <c r="Z152" s="159" t="str">
        <f>IF(Z151="","",VLOOKUP(Z151,'シフト記号表（従来型・ユニット型共通）'!$C$6:$L$47,10,FALSE))</f>
        <v/>
      </c>
      <c r="AA152" s="159" t="str">
        <f>IF(AA151="","",VLOOKUP(AA151,'シフト記号表（従来型・ユニット型共通）'!$C$6:$L$47,10,FALSE))</f>
        <v/>
      </c>
      <c r="AB152" s="159" t="str">
        <f>IF(AB151="","",VLOOKUP(AB151,'シフト記号表（従来型・ユニット型共通）'!$C$6:$L$47,10,FALSE))</f>
        <v/>
      </c>
      <c r="AC152" s="160" t="str">
        <f>IF(AC151="","",VLOOKUP(AC151,'シフト記号表（従来型・ユニット型共通）'!$C$6:$L$47,10,FALSE))</f>
        <v/>
      </c>
      <c r="AD152" s="158" t="str">
        <f>IF(AD151="","",VLOOKUP(AD151,'シフト記号表（従来型・ユニット型共通）'!$C$6:$L$47,10,FALSE))</f>
        <v/>
      </c>
      <c r="AE152" s="159" t="str">
        <f>IF(AE151="","",VLOOKUP(AE151,'シフト記号表（従来型・ユニット型共通）'!$C$6:$L$47,10,FALSE))</f>
        <v/>
      </c>
      <c r="AF152" s="159" t="str">
        <f>IF(AF151="","",VLOOKUP(AF151,'シフト記号表（従来型・ユニット型共通）'!$C$6:$L$47,10,FALSE))</f>
        <v/>
      </c>
      <c r="AG152" s="159" t="str">
        <f>IF(AG151="","",VLOOKUP(AG151,'シフト記号表（従来型・ユニット型共通）'!$C$6:$L$47,10,FALSE))</f>
        <v/>
      </c>
      <c r="AH152" s="159" t="str">
        <f>IF(AH151="","",VLOOKUP(AH151,'シフト記号表（従来型・ユニット型共通）'!$C$6:$L$47,10,FALSE))</f>
        <v/>
      </c>
      <c r="AI152" s="159" t="str">
        <f>IF(AI151="","",VLOOKUP(AI151,'シフト記号表（従来型・ユニット型共通）'!$C$6:$L$47,10,FALSE))</f>
        <v/>
      </c>
      <c r="AJ152" s="160" t="str">
        <f>IF(AJ151="","",VLOOKUP(AJ151,'シフト記号表（従来型・ユニット型共通）'!$C$6:$L$47,10,FALSE))</f>
        <v/>
      </c>
      <c r="AK152" s="158" t="str">
        <f>IF(AK151="","",VLOOKUP(AK151,'シフト記号表（従来型・ユニット型共通）'!$C$6:$L$47,10,FALSE))</f>
        <v/>
      </c>
      <c r="AL152" s="159" t="str">
        <f>IF(AL151="","",VLOOKUP(AL151,'シフト記号表（従来型・ユニット型共通）'!$C$6:$L$47,10,FALSE))</f>
        <v/>
      </c>
      <c r="AM152" s="159" t="str">
        <f>IF(AM151="","",VLOOKUP(AM151,'シフト記号表（従来型・ユニット型共通）'!$C$6:$L$47,10,FALSE))</f>
        <v/>
      </c>
      <c r="AN152" s="159" t="str">
        <f>IF(AN151="","",VLOOKUP(AN151,'シフト記号表（従来型・ユニット型共通）'!$C$6:$L$47,10,FALSE))</f>
        <v/>
      </c>
      <c r="AO152" s="159" t="str">
        <f>IF(AO151="","",VLOOKUP(AO151,'シフト記号表（従来型・ユニット型共通）'!$C$6:$L$47,10,FALSE))</f>
        <v/>
      </c>
      <c r="AP152" s="159" t="str">
        <f>IF(AP151="","",VLOOKUP(AP151,'シフト記号表（従来型・ユニット型共通）'!$C$6:$L$47,10,FALSE))</f>
        <v/>
      </c>
      <c r="AQ152" s="160" t="str">
        <f>IF(AQ151="","",VLOOKUP(AQ151,'シフト記号表（従来型・ユニット型共通）'!$C$6:$L$47,10,FALSE))</f>
        <v/>
      </c>
      <c r="AR152" s="158" t="str">
        <f>IF(AR151="","",VLOOKUP(AR151,'シフト記号表（従来型・ユニット型共通）'!$C$6:$L$47,10,FALSE))</f>
        <v/>
      </c>
      <c r="AS152" s="159" t="str">
        <f>IF(AS151="","",VLOOKUP(AS151,'シフト記号表（従来型・ユニット型共通）'!$C$6:$L$47,10,FALSE))</f>
        <v/>
      </c>
      <c r="AT152" s="159" t="str">
        <f>IF(AT151="","",VLOOKUP(AT151,'シフト記号表（従来型・ユニット型共通）'!$C$6:$L$47,10,FALSE))</f>
        <v/>
      </c>
      <c r="AU152" s="159" t="str">
        <f>IF(AU151="","",VLOOKUP(AU151,'シフト記号表（従来型・ユニット型共通）'!$C$6:$L$47,10,FALSE))</f>
        <v/>
      </c>
      <c r="AV152" s="159" t="str">
        <f>IF(AV151="","",VLOOKUP(AV151,'シフト記号表（従来型・ユニット型共通）'!$C$6:$L$47,10,FALSE))</f>
        <v/>
      </c>
      <c r="AW152" s="159" t="str">
        <f>IF(AW151="","",VLOOKUP(AW151,'シフト記号表（従来型・ユニット型共通）'!$C$6:$L$47,10,FALSE))</f>
        <v/>
      </c>
      <c r="AX152" s="160" t="str">
        <f>IF(AX151="","",VLOOKUP(AX151,'シフト記号表（従来型・ユニット型共通）'!$C$6:$L$47,10,FALSE))</f>
        <v/>
      </c>
      <c r="AY152" s="158" t="str">
        <f>IF(AY151="","",VLOOKUP(AY151,'シフト記号表（従来型・ユニット型共通）'!$C$6:$L$47,10,FALSE))</f>
        <v/>
      </c>
      <c r="AZ152" s="159" t="str">
        <f>IF(AZ151="","",VLOOKUP(AZ151,'シフト記号表（従来型・ユニット型共通）'!$C$6:$L$47,10,FALSE))</f>
        <v/>
      </c>
      <c r="BA152" s="159" t="str">
        <f>IF(BA151="","",VLOOKUP(BA151,'シフト記号表（従来型・ユニット型共通）'!$C$6:$L$47,10,FALSE))</f>
        <v/>
      </c>
      <c r="BB152" s="1077">
        <f>IF($BE$3="４週",SUM(W152:AX152),IF($BE$3="暦月",SUM(W152:BA152),""))</f>
        <v>0</v>
      </c>
      <c r="BC152" s="1078"/>
      <c r="BD152" s="1079">
        <f>IF($BE$3="４週",BB152/4,IF($BE$3="暦月",(BB152/($BE$8/7)),""))</f>
        <v>0</v>
      </c>
      <c r="BE152" s="1078"/>
      <c r="BF152" s="1074"/>
      <c r="BG152" s="1075"/>
      <c r="BH152" s="1075"/>
      <c r="BI152" s="1075"/>
      <c r="BJ152" s="1076"/>
    </row>
    <row r="153" spans="2:62" ht="20.25" customHeight="1" x14ac:dyDescent="0.15">
      <c r="B153" s="992">
        <f>B151+1</f>
        <v>69</v>
      </c>
      <c r="C153" s="999"/>
      <c r="D153" s="1000"/>
      <c r="E153" s="153"/>
      <c r="F153" s="154"/>
      <c r="G153" s="153"/>
      <c r="H153" s="154"/>
      <c r="I153" s="1003"/>
      <c r="J153" s="1004"/>
      <c r="K153" s="1052"/>
      <c r="L153" s="1053"/>
      <c r="M153" s="1053"/>
      <c r="N153" s="1000"/>
      <c r="O153" s="1022"/>
      <c r="P153" s="1023"/>
      <c r="Q153" s="1023"/>
      <c r="R153" s="1023"/>
      <c r="S153" s="1024"/>
      <c r="T153" s="173" t="s">
        <v>192</v>
      </c>
      <c r="V153" s="174"/>
      <c r="W153" s="166"/>
      <c r="X153" s="167"/>
      <c r="Y153" s="167"/>
      <c r="Z153" s="167"/>
      <c r="AA153" s="167"/>
      <c r="AB153" s="167"/>
      <c r="AC153" s="168"/>
      <c r="AD153" s="166"/>
      <c r="AE153" s="167"/>
      <c r="AF153" s="167"/>
      <c r="AG153" s="167"/>
      <c r="AH153" s="167"/>
      <c r="AI153" s="167"/>
      <c r="AJ153" s="168"/>
      <c r="AK153" s="166"/>
      <c r="AL153" s="167"/>
      <c r="AM153" s="167"/>
      <c r="AN153" s="167"/>
      <c r="AO153" s="167"/>
      <c r="AP153" s="167"/>
      <c r="AQ153" s="168"/>
      <c r="AR153" s="166"/>
      <c r="AS153" s="167"/>
      <c r="AT153" s="167"/>
      <c r="AU153" s="167"/>
      <c r="AV153" s="167"/>
      <c r="AW153" s="167"/>
      <c r="AX153" s="168"/>
      <c r="AY153" s="166"/>
      <c r="AZ153" s="167"/>
      <c r="BA153" s="169"/>
      <c r="BB153" s="1054"/>
      <c r="BC153" s="1055"/>
      <c r="BD153" s="1056"/>
      <c r="BE153" s="1057"/>
      <c r="BF153" s="1058"/>
      <c r="BG153" s="1059"/>
      <c r="BH153" s="1059"/>
      <c r="BI153" s="1059"/>
      <c r="BJ153" s="1060"/>
    </row>
    <row r="154" spans="2:62" ht="20.25" customHeight="1" x14ac:dyDescent="0.15">
      <c r="B154" s="993"/>
      <c r="C154" s="1080"/>
      <c r="D154" s="1081"/>
      <c r="E154" s="175"/>
      <c r="F154" s="176">
        <f>C153</f>
        <v>0</v>
      </c>
      <c r="G154" s="175"/>
      <c r="H154" s="176">
        <f>I153</f>
        <v>0</v>
      </c>
      <c r="I154" s="1082"/>
      <c r="J154" s="1083"/>
      <c r="K154" s="1084"/>
      <c r="L154" s="1085"/>
      <c r="M154" s="1085"/>
      <c r="N154" s="1081"/>
      <c r="O154" s="1022"/>
      <c r="P154" s="1023"/>
      <c r="Q154" s="1023"/>
      <c r="R154" s="1023"/>
      <c r="S154" s="1024"/>
      <c r="T154" s="170" t="s">
        <v>195</v>
      </c>
      <c r="U154" s="171"/>
      <c r="V154" s="172"/>
      <c r="W154" s="158" t="str">
        <f>IF(W153="","",VLOOKUP(W153,'シフト記号表（従来型・ユニット型共通）'!$C$6:$L$47,10,FALSE))</f>
        <v/>
      </c>
      <c r="X154" s="159" t="str">
        <f>IF(X153="","",VLOOKUP(X153,'シフト記号表（従来型・ユニット型共通）'!$C$6:$L$47,10,FALSE))</f>
        <v/>
      </c>
      <c r="Y154" s="159" t="str">
        <f>IF(Y153="","",VLOOKUP(Y153,'シフト記号表（従来型・ユニット型共通）'!$C$6:$L$47,10,FALSE))</f>
        <v/>
      </c>
      <c r="Z154" s="159" t="str">
        <f>IF(Z153="","",VLOOKUP(Z153,'シフト記号表（従来型・ユニット型共通）'!$C$6:$L$47,10,FALSE))</f>
        <v/>
      </c>
      <c r="AA154" s="159" t="str">
        <f>IF(AA153="","",VLOOKUP(AA153,'シフト記号表（従来型・ユニット型共通）'!$C$6:$L$47,10,FALSE))</f>
        <v/>
      </c>
      <c r="AB154" s="159" t="str">
        <f>IF(AB153="","",VLOOKUP(AB153,'シフト記号表（従来型・ユニット型共通）'!$C$6:$L$47,10,FALSE))</f>
        <v/>
      </c>
      <c r="AC154" s="160" t="str">
        <f>IF(AC153="","",VLOOKUP(AC153,'シフト記号表（従来型・ユニット型共通）'!$C$6:$L$47,10,FALSE))</f>
        <v/>
      </c>
      <c r="AD154" s="158" t="str">
        <f>IF(AD153="","",VLOOKUP(AD153,'シフト記号表（従来型・ユニット型共通）'!$C$6:$L$47,10,FALSE))</f>
        <v/>
      </c>
      <c r="AE154" s="159" t="str">
        <f>IF(AE153="","",VLOOKUP(AE153,'シフト記号表（従来型・ユニット型共通）'!$C$6:$L$47,10,FALSE))</f>
        <v/>
      </c>
      <c r="AF154" s="159" t="str">
        <f>IF(AF153="","",VLOOKUP(AF153,'シフト記号表（従来型・ユニット型共通）'!$C$6:$L$47,10,FALSE))</f>
        <v/>
      </c>
      <c r="AG154" s="159" t="str">
        <f>IF(AG153="","",VLOOKUP(AG153,'シフト記号表（従来型・ユニット型共通）'!$C$6:$L$47,10,FALSE))</f>
        <v/>
      </c>
      <c r="AH154" s="159" t="str">
        <f>IF(AH153="","",VLOOKUP(AH153,'シフト記号表（従来型・ユニット型共通）'!$C$6:$L$47,10,FALSE))</f>
        <v/>
      </c>
      <c r="AI154" s="159" t="str">
        <f>IF(AI153="","",VLOOKUP(AI153,'シフト記号表（従来型・ユニット型共通）'!$C$6:$L$47,10,FALSE))</f>
        <v/>
      </c>
      <c r="AJ154" s="160" t="str">
        <f>IF(AJ153="","",VLOOKUP(AJ153,'シフト記号表（従来型・ユニット型共通）'!$C$6:$L$47,10,FALSE))</f>
        <v/>
      </c>
      <c r="AK154" s="158" t="str">
        <f>IF(AK153="","",VLOOKUP(AK153,'シフト記号表（従来型・ユニット型共通）'!$C$6:$L$47,10,FALSE))</f>
        <v/>
      </c>
      <c r="AL154" s="159" t="str">
        <f>IF(AL153="","",VLOOKUP(AL153,'シフト記号表（従来型・ユニット型共通）'!$C$6:$L$47,10,FALSE))</f>
        <v/>
      </c>
      <c r="AM154" s="159" t="str">
        <f>IF(AM153="","",VLOOKUP(AM153,'シフト記号表（従来型・ユニット型共通）'!$C$6:$L$47,10,FALSE))</f>
        <v/>
      </c>
      <c r="AN154" s="159" t="str">
        <f>IF(AN153="","",VLOOKUP(AN153,'シフト記号表（従来型・ユニット型共通）'!$C$6:$L$47,10,FALSE))</f>
        <v/>
      </c>
      <c r="AO154" s="159" t="str">
        <f>IF(AO153="","",VLOOKUP(AO153,'シフト記号表（従来型・ユニット型共通）'!$C$6:$L$47,10,FALSE))</f>
        <v/>
      </c>
      <c r="AP154" s="159" t="str">
        <f>IF(AP153="","",VLOOKUP(AP153,'シフト記号表（従来型・ユニット型共通）'!$C$6:$L$47,10,FALSE))</f>
        <v/>
      </c>
      <c r="AQ154" s="160" t="str">
        <f>IF(AQ153="","",VLOOKUP(AQ153,'シフト記号表（従来型・ユニット型共通）'!$C$6:$L$47,10,FALSE))</f>
        <v/>
      </c>
      <c r="AR154" s="158" t="str">
        <f>IF(AR153="","",VLOOKUP(AR153,'シフト記号表（従来型・ユニット型共通）'!$C$6:$L$47,10,FALSE))</f>
        <v/>
      </c>
      <c r="AS154" s="159" t="str">
        <f>IF(AS153="","",VLOOKUP(AS153,'シフト記号表（従来型・ユニット型共通）'!$C$6:$L$47,10,FALSE))</f>
        <v/>
      </c>
      <c r="AT154" s="159" t="str">
        <f>IF(AT153="","",VLOOKUP(AT153,'シフト記号表（従来型・ユニット型共通）'!$C$6:$L$47,10,FALSE))</f>
        <v/>
      </c>
      <c r="AU154" s="159" t="str">
        <f>IF(AU153="","",VLOOKUP(AU153,'シフト記号表（従来型・ユニット型共通）'!$C$6:$L$47,10,FALSE))</f>
        <v/>
      </c>
      <c r="AV154" s="159" t="str">
        <f>IF(AV153="","",VLOOKUP(AV153,'シフト記号表（従来型・ユニット型共通）'!$C$6:$L$47,10,FALSE))</f>
        <v/>
      </c>
      <c r="AW154" s="159" t="str">
        <f>IF(AW153="","",VLOOKUP(AW153,'シフト記号表（従来型・ユニット型共通）'!$C$6:$L$47,10,FALSE))</f>
        <v/>
      </c>
      <c r="AX154" s="160" t="str">
        <f>IF(AX153="","",VLOOKUP(AX153,'シフト記号表（従来型・ユニット型共通）'!$C$6:$L$47,10,FALSE))</f>
        <v/>
      </c>
      <c r="AY154" s="158" t="str">
        <f>IF(AY153="","",VLOOKUP(AY153,'シフト記号表（従来型・ユニット型共通）'!$C$6:$L$47,10,FALSE))</f>
        <v/>
      </c>
      <c r="AZ154" s="159" t="str">
        <f>IF(AZ153="","",VLOOKUP(AZ153,'シフト記号表（従来型・ユニット型共通）'!$C$6:$L$47,10,FALSE))</f>
        <v/>
      </c>
      <c r="BA154" s="159" t="str">
        <f>IF(BA153="","",VLOOKUP(BA153,'シフト記号表（従来型・ユニット型共通）'!$C$6:$L$47,10,FALSE))</f>
        <v/>
      </c>
      <c r="BB154" s="1077">
        <f>IF($BE$3="４週",SUM(W154:AX154),IF($BE$3="暦月",SUM(W154:BA154),""))</f>
        <v>0</v>
      </c>
      <c r="BC154" s="1078"/>
      <c r="BD154" s="1079">
        <f>IF($BE$3="４週",BB154/4,IF($BE$3="暦月",(BB154/($BE$8/7)),""))</f>
        <v>0</v>
      </c>
      <c r="BE154" s="1078"/>
      <c r="BF154" s="1074"/>
      <c r="BG154" s="1075"/>
      <c r="BH154" s="1075"/>
      <c r="BI154" s="1075"/>
      <c r="BJ154" s="1076"/>
    </row>
    <row r="155" spans="2:62" ht="20.25" customHeight="1" x14ac:dyDescent="0.15">
      <c r="B155" s="992">
        <f>B153+1</f>
        <v>70</v>
      </c>
      <c r="C155" s="999"/>
      <c r="D155" s="1000"/>
      <c r="E155" s="153"/>
      <c r="F155" s="154"/>
      <c r="G155" s="153"/>
      <c r="H155" s="154"/>
      <c r="I155" s="1003"/>
      <c r="J155" s="1004"/>
      <c r="K155" s="1052"/>
      <c r="L155" s="1053"/>
      <c r="M155" s="1053"/>
      <c r="N155" s="1000"/>
      <c r="O155" s="1022"/>
      <c r="P155" s="1023"/>
      <c r="Q155" s="1023"/>
      <c r="R155" s="1023"/>
      <c r="S155" s="1024"/>
      <c r="T155" s="173" t="s">
        <v>192</v>
      </c>
      <c r="V155" s="174"/>
      <c r="W155" s="166"/>
      <c r="X155" s="167"/>
      <c r="Y155" s="167"/>
      <c r="Z155" s="167"/>
      <c r="AA155" s="167"/>
      <c r="AB155" s="167"/>
      <c r="AC155" s="168"/>
      <c r="AD155" s="166"/>
      <c r="AE155" s="167"/>
      <c r="AF155" s="167"/>
      <c r="AG155" s="167"/>
      <c r="AH155" s="167"/>
      <c r="AI155" s="167"/>
      <c r="AJ155" s="168"/>
      <c r="AK155" s="166"/>
      <c r="AL155" s="167"/>
      <c r="AM155" s="167"/>
      <c r="AN155" s="167"/>
      <c r="AO155" s="167"/>
      <c r="AP155" s="167"/>
      <c r="AQ155" s="168"/>
      <c r="AR155" s="166"/>
      <c r="AS155" s="167"/>
      <c r="AT155" s="167"/>
      <c r="AU155" s="167"/>
      <c r="AV155" s="167"/>
      <c r="AW155" s="167"/>
      <c r="AX155" s="168"/>
      <c r="AY155" s="166"/>
      <c r="AZ155" s="167"/>
      <c r="BA155" s="169"/>
      <c r="BB155" s="1054"/>
      <c r="BC155" s="1055"/>
      <c r="BD155" s="1056"/>
      <c r="BE155" s="1057"/>
      <c r="BF155" s="1058"/>
      <c r="BG155" s="1059"/>
      <c r="BH155" s="1059"/>
      <c r="BI155" s="1059"/>
      <c r="BJ155" s="1060"/>
    </row>
    <row r="156" spans="2:62" ht="20.25" customHeight="1" x14ac:dyDescent="0.15">
      <c r="B156" s="993"/>
      <c r="C156" s="1080"/>
      <c r="D156" s="1081"/>
      <c r="E156" s="175"/>
      <c r="F156" s="176">
        <f>C155</f>
        <v>0</v>
      </c>
      <c r="G156" s="175"/>
      <c r="H156" s="176">
        <f>I155</f>
        <v>0</v>
      </c>
      <c r="I156" s="1082"/>
      <c r="J156" s="1083"/>
      <c r="K156" s="1084"/>
      <c r="L156" s="1085"/>
      <c r="M156" s="1085"/>
      <c r="N156" s="1081"/>
      <c r="O156" s="1022"/>
      <c r="P156" s="1023"/>
      <c r="Q156" s="1023"/>
      <c r="R156" s="1023"/>
      <c r="S156" s="1024"/>
      <c r="T156" s="170" t="s">
        <v>195</v>
      </c>
      <c r="U156" s="171"/>
      <c r="V156" s="172"/>
      <c r="W156" s="158" t="str">
        <f>IF(W155="","",VLOOKUP(W155,'シフト記号表（従来型・ユニット型共通）'!$C$6:$L$47,10,FALSE))</f>
        <v/>
      </c>
      <c r="X156" s="159" t="str">
        <f>IF(X155="","",VLOOKUP(X155,'シフト記号表（従来型・ユニット型共通）'!$C$6:$L$47,10,FALSE))</f>
        <v/>
      </c>
      <c r="Y156" s="159" t="str">
        <f>IF(Y155="","",VLOOKUP(Y155,'シフト記号表（従来型・ユニット型共通）'!$C$6:$L$47,10,FALSE))</f>
        <v/>
      </c>
      <c r="Z156" s="159" t="str">
        <f>IF(Z155="","",VLOOKUP(Z155,'シフト記号表（従来型・ユニット型共通）'!$C$6:$L$47,10,FALSE))</f>
        <v/>
      </c>
      <c r="AA156" s="159" t="str">
        <f>IF(AA155="","",VLOOKUP(AA155,'シフト記号表（従来型・ユニット型共通）'!$C$6:$L$47,10,FALSE))</f>
        <v/>
      </c>
      <c r="AB156" s="159" t="str">
        <f>IF(AB155="","",VLOOKUP(AB155,'シフト記号表（従来型・ユニット型共通）'!$C$6:$L$47,10,FALSE))</f>
        <v/>
      </c>
      <c r="AC156" s="160" t="str">
        <f>IF(AC155="","",VLOOKUP(AC155,'シフト記号表（従来型・ユニット型共通）'!$C$6:$L$47,10,FALSE))</f>
        <v/>
      </c>
      <c r="AD156" s="158" t="str">
        <f>IF(AD155="","",VLOOKUP(AD155,'シフト記号表（従来型・ユニット型共通）'!$C$6:$L$47,10,FALSE))</f>
        <v/>
      </c>
      <c r="AE156" s="159" t="str">
        <f>IF(AE155="","",VLOOKUP(AE155,'シフト記号表（従来型・ユニット型共通）'!$C$6:$L$47,10,FALSE))</f>
        <v/>
      </c>
      <c r="AF156" s="159" t="str">
        <f>IF(AF155="","",VLOOKUP(AF155,'シフト記号表（従来型・ユニット型共通）'!$C$6:$L$47,10,FALSE))</f>
        <v/>
      </c>
      <c r="AG156" s="159" t="str">
        <f>IF(AG155="","",VLOOKUP(AG155,'シフト記号表（従来型・ユニット型共通）'!$C$6:$L$47,10,FALSE))</f>
        <v/>
      </c>
      <c r="AH156" s="159" t="str">
        <f>IF(AH155="","",VLOOKUP(AH155,'シフト記号表（従来型・ユニット型共通）'!$C$6:$L$47,10,FALSE))</f>
        <v/>
      </c>
      <c r="AI156" s="159" t="str">
        <f>IF(AI155="","",VLOOKUP(AI155,'シフト記号表（従来型・ユニット型共通）'!$C$6:$L$47,10,FALSE))</f>
        <v/>
      </c>
      <c r="AJ156" s="160" t="str">
        <f>IF(AJ155="","",VLOOKUP(AJ155,'シフト記号表（従来型・ユニット型共通）'!$C$6:$L$47,10,FALSE))</f>
        <v/>
      </c>
      <c r="AK156" s="158" t="str">
        <f>IF(AK155="","",VLOOKUP(AK155,'シフト記号表（従来型・ユニット型共通）'!$C$6:$L$47,10,FALSE))</f>
        <v/>
      </c>
      <c r="AL156" s="159" t="str">
        <f>IF(AL155="","",VLOOKUP(AL155,'シフト記号表（従来型・ユニット型共通）'!$C$6:$L$47,10,FALSE))</f>
        <v/>
      </c>
      <c r="AM156" s="159" t="str">
        <f>IF(AM155="","",VLOOKUP(AM155,'シフト記号表（従来型・ユニット型共通）'!$C$6:$L$47,10,FALSE))</f>
        <v/>
      </c>
      <c r="AN156" s="159" t="str">
        <f>IF(AN155="","",VLOOKUP(AN155,'シフト記号表（従来型・ユニット型共通）'!$C$6:$L$47,10,FALSE))</f>
        <v/>
      </c>
      <c r="AO156" s="159" t="str">
        <f>IF(AO155="","",VLOOKUP(AO155,'シフト記号表（従来型・ユニット型共通）'!$C$6:$L$47,10,FALSE))</f>
        <v/>
      </c>
      <c r="AP156" s="159" t="str">
        <f>IF(AP155="","",VLOOKUP(AP155,'シフト記号表（従来型・ユニット型共通）'!$C$6:$L$47,10,FALSE))</f>
        <v/>
      </c>
      <c r="AQ156" s="160" t="str">
        <f>IF(AQ155="","",VLOOKUP(AQ155,'シフト記号表（従来型・ユニット型共通）'!$C$6:$L$47,10,FALSE))</f>
        <v/>
      </c>
      <c r="AR156" s="158" t="str">
        <f>IF(AR155="","",VLOOKUP(AR155,'シフト記号表（従来型・ユニット型共通）'!$C$6:$L$47,10,FALSE))</f>
        <v/>
      </c>
      <c r="AS156" s="159" t="str">
        <f>IF(AS155="","",VLOOKUP(AS155,'シフト記号表（従来型・ユニット型共通）'!$C$6:$L$47,10,FALSE))</f>
        <v/>
      </c>
      <c r="AT156" s="159" t="str">
        <f>IF(AT155="","",VLOOKUP(AT155,'シフト記号表（従来型・ユニット型共通）'!$C$6:$L$47,10,FALSE))</f>
        <v/>
      </c>
      <c r="AU156" s="159" t="str">
        <f>IF(AU155="","",VLOOKUP(AU155,'シフト記号表（従来型・ユニット型共通）'!$C$6:$L$47,10,FALSE))</f>
        <v/>
      </c>
      <c r="AV156" s="159" t="str">
        <f>IF(AV155="","",VLOOKUP(AV155,'シフト記号表（従来型・ユニット型共通）'!$C$6:$L$47,10,FALSE))</f>
        <v/>
      </c>
      <c r="AW156" s="159" t="str">
        <f>IF(AW155="","",VLOOKUP(AW155,'シフト記号表（従来型・ユニット型共通）'!$C$6:$L$47,10,FALSE))</f>
        <v/>
      </c>
      <c r="AX156" s="160" t="str">
        <f>IF(AX155="","",VLOOKUP(AX155,'シフト記号表（従来型・ユニット型共通）'!$C$6:$L$47,10,FALSE))</f>
        <v/>
      </c>
      <c r="AY156" s="158" t="str">
        <f>IF(AY155="","",VLOOKUP(AY155,'シフト記号表（従来型・ユニット型共通）'!$C$6:$L$47,10,FALSE))</f>
        <v/>
      </c>
      <c r="AZ156" s="159" t="str">
        <f>IF(AZ155="","",VLOOKUP(AZ155,'シフト記号表（従来型・ユニット型共通）'!$C$6:$L$47,10,FALSE))</f>
        <v/>
      </c>
      <c r="BA156" s="159" t="str">
        <f>IF(BA155="","",VLOOKUP(BA155,'シフト記号表（従来型・ユニット型共通）'!$C$6:$L$47,10,FALSE))</f>
        <v/>
      </c>
      <c r="BB156" s="1077">
        <f>IF($BE$3="４週",SUM(W156:AX156),IF($BE$3="暦月",SUM(W156:BA156),""))</f>
        <v>0</v>
      </c>
      <c r="BC156" s="1078"/>
      <c r="BD156" s="1079">
        <f>IF($BE$3="４週",BB156/4,IF($BE$3="暦月",(BB156/($BE$8/7)),""))</f>
        <v>0</v>
      </c>
      <c r="BE156" s="1078"/>
      <c r="BF156" s="1074"/>
      <c r="BG156" s="1075"/>
      <c r="BH156" s="1075"/>
      <c r="BI156" s="1075"/>
      <c r="BJ156" s="1076"/>
    </row>
    <row r="157" spans="2:62" ht="20.25" customHeight="1" x14ac:dyDescent="0.15">
      <c r="B157" s="992">
        <f>B155+1</f>
        <v>71</v>
      </c>
      <c r="C157" s="999"/>
      <c r="D157" s="1000"/>
      <c r="E157" s="153"/>
      <c r="F157" s="154"/>
      <c r="G157" s="153"/>
      <c r="H157" s="154"/>
      <c r="I157" s="1003"/>
      <c r="J157" s="1004"/>
      <c r="K157" s="1052"/>
      <c r="L157" s="1053"/>
      <c r="M157" s="1053"/>
      <c r="N157" s="1000"/>
      <c r="O157" s="1022"/>
      <c r="P157" s="1023"/>
      <c r="Q157" s="1023"/>
      <c r="R157" s="1023"/>
      <c r="S157" s="1024"/>
      <c r="T157" s="173" t="s">
        <v>192</v>
      </c>
      <c r="V157" s="174"/>
      <c r="W157" s="166"/>
      <c r="X157" s="167"/>
      <c r="Y157" s="167"/>
      <c r="Z157" s="167"/>
      <c r="AA157" s="167"/>
      <c r="AB157" s="167"/>
      <c r="AC157" s="168"/>
      <c r="AD157" s="166"/>
      <c r="AE157" s="167"/>
      <c r="AF157" s="167"/>
      <c r="AG157" s="167"/>
      <c r="AH157" s="167"/>
      <c r="AI157" s="167"/>
      <c r="AJ157" s="168"/>
      <c r="AK157" s="166"/>
      <c r="AL157" s="167"/>
      <c r="AM157" s="167"/>
      <c r="AN157" s="167"/>
      <c r="AO157" s="167"/>
      <c r="AP157" s="167"/>
      <c r="AQ157" s="168"/>
      <c r="AR157" s="166"/>
      <c r="AS157" s="167"/>
      <c r="AT157" s="167"/>
      <c r="AU157" s="167"/>
      <c r="AV157" s="167"/>
      <c r="AW157" s="167"/>
      <c r="AX157" s="168"/>
      <c r="AY157" s="166"/>
      <c r="AZ157" s="167"/>
      <c r="BA157" s="169"/>
      <c r="BB157" s="1054"/>
      <c r="BC157" s="1055"/>
      <c r="BD157" s="1056"/>
      <c r="BE157" s="1057"/>
      <c r="BF157" s="1058"/>
      <c r="BG157" s="1059"/>
      <c r="BH157" s="1059"/>
      <c r="BI157" s="1059"/>
      <c r="BJ157" s="1060"/>
    </row>
    <row r="158" spans="2:62" ht="20.25" customHeight="1" x14ac:dyDescent="0.15">
      <c r="B158" s="993"/>
      <c r="C158" s="1080"/>
      <c r="D158" s="1081"/>
      <c r="E158" s="175"/>
      <c r="F158" s="176">
        <f>C157</f>
        <v>0</v>
      </c>
      <c r="G158" s="175"/>
      <c r="H158" s="176">
        <f>I157</f>
        <v>0</v>
      </c>
      <c r="I158" s="1082"/>
      <c r="J158" s="1083"/>
      <c r="K158" s="1084"/>
      <c r="L158" s="1085"/>
      <c r="M158" s="1085"/>
      <c r="N158" s="1081"/>
      <c r="O158" s="1022"/>
      <c r="P158" s="1023"/>
      <c r="Q158" s="1023"/>
      <c r="R158" s="1023"/>
      <c r="S158" s="1024"/>
      <c r="T158" s="170" t="s">
        <v>195</v>
      </c>
      <c r="U158" s="171"/>
      <c r="V158" s="172"/>
      <c r="W158" s="158" t="str">
        <f>IF(W157="","",VLOOKUP(W157,'シフト記号表（従来型・ユニット型共通）'!$C$6:$L$47,10,FALSE))</f>
        <v/>
      </c>
      <c r="X158" s="159" t="str">
        <f>IF(X157="","",VLOOKUP(X157,'シフト記号表（従来型・ユニット型共通）'!$C$6:$L$47,10,FALSE))</f>
        <v/>
      </c>
      <c r="Y158" s="159" t="str">
        <f>IF(Y157="","",VLOOKUP(Y157,'シフト記号表（従来型・ユニット型共通）'!$C$6:$L$47,10,FALSE))</f>
        <v/>
      </c>
      <c r="Z158" s="159" t="str">
        <f>IF(Z157="","",VLOOKUP(Z157,'シフト記号表（従来型・ユニット型共通）'!$C$6:$L$47,10,FALSE))</f>
        <v/>
      </c>
      <c r="AA158" s="159" t="str">
        <f>IF(AA157="","",VLOOKUP(AA157,'シフト記号表（従来型・ユニット型共通）'!$C$6:$L$47,10,FALSE))</f>
        <v/>
      </c>
      <c r="AB158" s="159" t="str">
        <f>IF(AB157="","",VLOOKUP(AB157,'シフト記号表（従来型・ユニット型共通）'!$C$6:$L$47,10,FALSE))</f>
        <v/>
      </c>
      <c r="AC158" s="160" t="str">
        <f>IF(AC157="","",VLOOKUP(AC157,'シフト記号表（従来型・ユニット型共通）'!$C$6:$L$47,10,FALSE))</f>
        <v/>
      </c>
      <c r="AD158" s="158" t="str">
        <f>IF(AD157="","",VLOOKUP(AD157,'シフト記号表（従来型・ユニット型共通）'!$C$6:$L$47,10,FALSE))</f>
        <v/>
      </c>
      <c r="AE158" s="159" t="str">
        <f>IF(AE157="","",VLOOKUP(AE157,'シフト記号表（従来型・ユニット型共通）'!$C$6:$L$47,10,FALSE))</f>
        <v/>
      </c>
      <c r="AF158" s="159" t="str">
        <f>IF(AF157="","",VLOOKUP(AF157,'シフト記号表（従来型・ユニット型共通）'!$C$6:$L$47,10,FALSE))</f>
        <v/>
      </c>
      <c r="AG158" s="159" t="str">
        <f>IF(AG157="","",VLOOKUP(AG157,'シフト記号表（従来型・ユニット型共通）'!$C$6:$L$47,10,FALSE))</f>
        <v/>
      </c>
      <c r="AH158" s="159" t="str">
        <f>IF(AH157="","",VLOOKUP(AH157,'シフト記号表（従来型・ユニット型共通）'!$C$6:$L$47,10,FALSE))</f>
        <v/>
      </c>
      <c r="AI158" s="159" t="str">
        <f>IF(AI157="","",VLOOKUP(AI157,'シフト記号表（従来型・ユニット型共通）'!$C$6:$L$47,10,FALSE))</f>
        <v/>
      </c>
      <c r="AJ158" s="160" t="str">
        <f>IF(AJ157="","",VLOOKUP(AJ157,'シフト記号表（従来型・ユニット型共通）'!$C$6:$L$47,10,FALSE))</f>
        <v/>
      </c>
      <c r="AK158" s="158" t="str">
        <f>IF(AK157="","",VLOOKUP(AK157,'シフト記号表（従来型・ユニット型共通）'!$C$6:$L$47,10,FALSE))</f>
        <v/>
      </c>
      <c r="AL158" s="159" t="str">
        <f>IF(AL157="","",VLOOKUP(AL157,'シフト記号表（従来型・ユニット型共通）'!$C$6:$L$47,10,FALSE))</f>
        <v/>
      </c>
      <c r="AM158" s="159" t="str">
        <f>IF(AM157="","",VLOOKUP(AM157,'シフト記号表（従来型・ユニット型共通）'!$C$6:$L$47,10,FALSE))</f>
        <v/>
      </c>
      <c r="AN158" s="159" t="str">
        <f>IF(AN157="","",VLOOKUP(AN157,'シフト記号表（従来型・ユニット型共通）'!$C$6:$L$47,10,FALSE))</f>
        <v/>
      </c>
      <c r="AO158" s="159" t="str">
        <f>IF(AO157="","",VLOOKUP(AO157,'シフト記号表（従来型・ユニット型共通）'!$C$6:$L$47,10,FALSE))</f>
        <v/>
      </c>
      <c r="AP158" s="159" t="str">
        <f>IF(AP157="","",VLOOKUP(AP157,'シフト記号表（従来型・ユニット型共通）'!$C$6:$L$47,10,FALSE))</f>
        <v/>
      </c>
      <c r="AQ158" s="160" t="str">
        <f>IF(AQ157="","",VLOOKUP(AQ157,'シフト記号表（従来型・ユニット型共通）'!$C$6:$L$47,10,FALSE))</f>
        <v/>
      </c>
      <c r="AR158" s="158" t="str">
        <f>IF(AR157="","",VLOOKUP(AR157,'シフト記号表（従来型・ユニット型共通）'!$C$6:$L$47,10,FALSE))</f>
        <v/>
      </c>
      <c r="AS158" s="159" t="str">
        <f>IF(AS157="","",VLOOKUP(AS157,'シフト記号表（従来型・ユニット型共通）'!$C$6:$L$47,10,FALSE))</f>
        <v/>
      </c>
      <c r="AT158" s="159" t="str">
        <f>IF(AT157="","",VLOOKUP(AT157,'シフト記号表（従来型・ユニット型共通）'!$C$6:$L$47,10,FALSE))</f>
        <v/>
      </c>
      <c r="AU158" s="159" t="str">
        <f>IF(AU157="","",VLOOKUP(AU157,'シフト記号表（従来型・ユニット型共通）'!$C$6:$L$47,10,FALSE))</f>
        <v/>
      </c>
      <c r="AV158" s="159" t="str">
        <f>IF(AV157="","",VLOOKUP(AV157,'シフト記号表（従来型・ユニット型共通）'!$C$6:$L$47,10,FALSE))</f>
        <v/>
      </c>
      <c r="AW158" s="159" t="str">
        <f>IF(AW157="","",VLOOKUP(AW157,'シフト記号表（従来型・ユニット型共通）'!$C$6:$L$47,10,FALSE))</f>
        <v/>
      </c>
      <c r="AX158" s="160" t="str">
        <f>IF(AX157="","",VLOOKUP(AX157,'シフト記号表（従来型・ユニット型共通）'!$C$6:$L$47,10,FALSE))</f>
        <v/>
      </c>
      <c r="AY158" s="158" t="str">
        <f>IF(AY157="","",VLOOKUP(AY157,'シフト記号表（従来型・ユニット型共通）'!$C$6:$L$47,10,FALSE))</f>
        <v/>
      </c>
      <c r="AZ158" s="159" t="str">
        <f>IF(AZ157="","",VLOOKUP(AZ157,'シフト記号表（従来型・ユニット型共通）'!$C$6:$L$47,10,FALSE))</f>
        <v/>
      </c>
      <c r="BA158" s="159" t="str">
        <f>IF(BA157="","",VLOOKUP(BA157,'シフト記号表（従来型・ユニット型共通）'!$C$6:$L$47,10,FALSE))</f>
        <v/>
      </c>
      <c r="BB158" s="1077">
        <f>IF($BE$3="４週",SUM(W158:AX158),IF($BE$3="暦月",SUM(W158:BA158),""))</f>
        <v>0</v>
      </c>
      <c r="BC158" s="1078"/>
      <c r="BD158" s="1079">
        <f>IF($BE$3="４週",BB158/4,IF($BE$3="暦月",(BB158/($BE$8/7)),""))</f>
        <v>0</v>
      </c>
      <c r="BE158" s="1078"/>
      <c r="BF158" s="1074"/>
      <c r="BG158" s="1075"/>
      <c r="BH158" s="1075"/>
      <c r="BI158" s="1075"/>
      <c r="BJ158" s="1076"/>
    </row>
    <row r="159" spans="2:62" ht="20.25" customHeight="1" x14ac:dyDescent="0.15">
      <c r="B159" s="992">
        <f>B157+1</f>
        <v>72</v>
      </c>
      <c r="C159" s="999"/>
      <c r="D159" s="1000"/>
      <c r="E159" s="153"/>
      <c r="F159" s="154"/>
      <c r="G159" s="153"/>
      <c r="H159" s="154"/>
      <c r="I159" s="1003"/>
      <c r="J159" s="1004"/>
      <c r="K159" s="1052"/>
      <c r="L159" s="1053"/>
      <c r="M159" s="1053"/>
      <c r="N159" s="1000"/>
      <c r="O159" s="1022"/>
      <c r="P159" s="1023"/>
      <c r="Q159" s="1023"/>
      <c r="R159" s="1023"/>
      <c r="S159" s="1024"/>
      <c r="T159" s="173" t="s">
        <v>192</v>
      </c>
      <c r="V159" s="174"/>
      <c r="W159" s="166"/>
      <c r="X159" s="167"/>
      <c r="Y159" s="167"/>
      <c r="Z159" s="167"/>
      <c r="AA159" s="167"/>
      <c r="AB159" s="167"/>
      <c r="AC159" s="168"/>
      <c r="AD159" s="166"/>
      <c r="AE159" s="167"/>
      <c r="AF159" s="167"/>
      <c r="AG159" s="167"/>
      <c r="AH159" s="167"/>
      <c r="AI159" s="167"/>
      <c r="AJ159" s="168"/>
      <c r="AK159" s="166"/>
      <c r="AL159" s="167"/>
      <c r="AM159" s="167"/>
      <c r="AN159" s="167"/>
      <c r="AO159" s="167"/>
      <c r="AP159" s="167"/>
      <c r="AQ159" s="168"/>
      <c r="AR159" s="166"/>
      <c r="AS159" s="167"/>
      <c r="AT159" s="167"/>
      <c r="AU159" s="167"/>
      <c r="AV159" s="167"/>
      <c r="AW159" s="167"/>
      <c r="AX159" s="168"/>
      <c r="AY159" s="166"/>
      <c r="AZ159" s="167"/>
      <c r="BA159" s="169"/>
      <c r="BB159" s="1054"/>
      <c r="BC159" s="1055"/>
      <c r="BD159" s="1056"/>
      <c r="BE159" s="1057"/>
      <c r="BF159" s="1058"/>
      <c r="BG159" s="1059"/>
      <c r="BH159" s="1059"/>
      <c r="BI159" s="1059"/>
      <c r="BJ159" s="1060"/>
    </row>
    <row r="160" spans="2:62" ht="20.25" customHeight="1" x14ac:dyDescent="0.15">
      <c r="B160" s="993"/>
      <c r="C160" s="1080"/>
      <c r="D160" s="1081"/>
      <c r="E160" s="175"/>
      <c r="F160" s="176">
        <f>C159</f>
        <v>0</v>
      </c>
      <c r="G160" s="175"/>
      <c r="H160" s="176">
        <f>I159</f>
        <v>0</v>
      </c>
      <c r="I160" s="1082"/>
      <c r="J160" s="1083"/>
      <c r="K160" s="1084"/>
      <c r="L160" s="1085"/>
      <c r="M160" s="1085"/>
      <c r="N160" s="1081"/>
      <c r="O160" s="1022"/>
      <c r="P160" s="1023"/>
      <c r="Q160" s="1023"/>
      <c r="R160" s="1023"/>
      <c r="S160" s="1024"/>
      <c r="T160" s="170" t="s">
        <v>195</v>
      </c>
      <c r="U160" s="171"/>
      <c r="V160" s="172"/>
      <c r="W160" s="158" t="str">
        <f>IF(W159="","",VLOOKUP(W159,'シフト記号表（従来型・ユニット型共通）'!$C$6:$L$47,10,FALSE))</f>
        <v/>
      </c>
      <c r="X160" s="159" t="str">
        <f>IF(X159="","",VLOOKUP(X159,'シフト記号表（従来型・ユニット型共通）'!$C$6:$L$47,10,FALSE))</f>
        <v/>
      </c>
      <c r="Y160" s="159" t="str">
        <f>IF(Y159="","",VLOOKUP(Y159,'シフト記号表（従来型・ユニット型共通）'!$C$6:$L$47,10,FALSE))</f>
        <v/>
      </c>
      <c r="Z160" s="159" t="str">
        <f>IF(Z159="","",VLOOKUP(Z159,'シフト記号表（従来型・ユニット型共通）'!$C$6:$L$47,10,FALSE))</f>
        <v/>
      </c>
      <c r="AA160" s="159" t="str">
        <f>IF(AA159="","",VLOOKUP(AA159,'シフト記号表（従来型・ユニット型共通）'!$C$6:$L$47,10,FALSE))</f>
        <v/>
      </c>
      <c r="AB160" s="159" t="str">
        <f>IF(AB159="","",VLOOKUP(AB159,'シフト記号表（従来型・ユニット型共通）'!$C$6:$L$47,10,FALSE))</f>
        <v/>
      </c>
      <c r="AC160" s="160" t="str">
        <f>IF(AC159="","",VLOOKUP(AC159,'シフト記号表（従来型・ユニット型共通）'!$C$6:$L$47,10,FALSE))</f>
        <v/>
      </c>
      <c r="AD160" s="158" t="str">
        <f>IF(AD159="","",VLOOKUP(AD159,'シフト記号表（従来型・ユニット型共通）'!$C$6:$L$47,10,FALSE))</f>
        <v/>
      </c>
      <c r="AE160" s="159" t="str">
        <f>IF(AE159="","",VLOOKUP(AE159,'シフト記号表（従来型・ユニット型共通）'!$C$6:$L$47,10,FALSE))</f>
        <v/>
      </c>
      <c r="AF160" s="159" t="str">
        <f>IF(AF159="","",VLOOKUP(AF159,'シフト記号表（従来型・ユニット型共通）'!$C$6:$L$47,10,FALSE))</f>
        <v/>
      </c>
      <c r="AG160" s="159" t="str">
        <f>IF(AG159="","",VLOOKUP(AG159,'シフト記号表（従来型・ユニット型共通）'!$C$6:$L$47,10,FALSE))</f>
        <v/>
      </c>
      <c r="AH160" s="159" t="str">
        <f>IF(AH159="","",VLOOKUP(AH159,'シフト記号表（従来型・ユニット型共通）'!$C$6:$L$47,10,FALSE))</f>
        <v/>
      </c>
      <c r="AI160" s="159" t="str">
        <f>IF(AI159="","",VLOOKUP(AI159,'シフト記号表（従来型・ユニット型共通）'!$C$6:$L$47,10,FALSE))</f>
        <v/>
      </c>
      <c r="AJ160" s="160" t="str">
        <f>IF(AJ159="","",VLOOKUP(AJ159,'シフト記号表（従来型・ユニット型共通）'!$C$6:$L$47,10,FALSE))</f>
        <v/>
      </c>
      <c r="AK160" s="158" t="str">
        <f>IF(AK159="","",VLOOKUP(AK159,'シフト記号表（従来型・ユニット型共通）'!$C$6:$L$47,10,FALSE))</f>
        <v/>
      </c>
      <c r="AL160" s="159" t="str">
        <f>IF(AL159="","",VLOOKUP(AL159,'シフト記号表（従来型・ユニット型共通）'!$C$6:$L$47,10,FALSE))</f>
        <v/>
      </c>
      <c r="AM160" s="159" t="str">
        <f>IF(AM159="","",VLOOKUP(AM159,'シフト記号表（従来型・ユニット型共通）'!$C$6:$L$47,10,FALSE))</f>
        <v/>
      </c>
      <c r="AN160" s="159" t="str">
        <f>IF(AN159="","",VLOOKUP(AN159,'シフト記号表（従来型・ユニット型共通）'!$C$6:$L$47,10,FALSE))</f>
        <v/>
      </c>
      <c r="AO160" s="159" t="str">
        <f>IF(AO159="","",VLOOKUP(AO159,'シフト記号表（従来型・ユニット型共通）'!$C$6:$L$47,10,FALSE))</f>
        <v/>
      </c>
      <c r="AP160" s="159" t="str">
        <f>IF(AP159="","",VLOOKUP(AP159,'シフト記号表（従来型・ユニット型共通）'!$C$6:$L$47,10,FALSE))</f>
        <v/>
      </c>
      <c r="AQ160" s="160" t="str">
        <f>IF(AQ159="","",VLOOKUP(AQ159,'シフト記号表（従来型・ユニット型共通）'!$C$6:$L$47,10,FALSE))</f>
        <v/>
      </c>
      <c r="AR160" s="158" t="str">
        <f>IF(AR159="","",VLOOKUP(AR159,'シフト記号表（従来型・ユニット型共通）'!$C$6:$L$47,10,FALSE))</f>
        <v/>
      </c>
      <c r="AS160" s="159" t="str">
        <f>IF(AS159="","",VLOOKUP(AS159,'シフト記号表（従来型・ユニット型共通）'!$C$6:$L$47,10,FALSE))</f>
        <v/>
      </c>
      <c r="AT160" s="159" t="str">
        <f>IF(AT159="","",VLOOKUP(AT159,'シフト記号表（従来型・ユニット型共通）'!$C$6:$L$47,10,FALSE))</f>
        <v/>
      </c>
      <c r="AU160" s="159" t="str">
        <f>IF(AU159="","",VLOOKUP(AU159,'シフト記号表（従来型・ユニット型共通）'!$C$6:$L$47,10,FALSE))</f>
        <v/>
      </c>
      <c r="AV160" s="159" t="str">
        <f>IF(AV159="","",VLOOKUP(AV159,'シフト記号表（従来型・ユニット型共通）'!$C$6:$L$47,10,FALSE))</f>
        <v/>
      </c>
      <c r="AW160" s="159" t="str">
        <f>IF(AW159="","",VLOOKUP(AW159,'シフト記号表（従来型・ユニット型共通）'!$C$6:$L$47,10,FALSE))</f>
        <v/>
      </c>
      <c r="AX160" s="160" t="str">
        <f>IF(AX159="","",VLOOKUP(AX159,'シフト記号表（従来型・ユニット型共通）'!$C$6:$L$47,10,FALSE))</f>
        <v/>
      </c>
      <c r="AY160" s="158" t="str">
        <f>IF(AY159="","",VLOOKUP(AY159,'シフト記号表（従来型・ユニット型共通）'!$C$6:$L$47,10,FALSE))</f>
        <v/>
      </c>
      <c r="AZ160" s="159" t="str">
        <f>IF(AZ159="","",VLOOKUP(AZ159,'シフト記号表（従来型・ユニット型共通）'!$C$6:$L$47,10,FALSE))</f>
        <v/>
      </c>
      <c r="BA160" s="159" t="str">
        <f>IF(BA159="","",VLOOKUP(BA159,'シフト記号表（従来型・ユニット型共通）'!$C$6:$L$47,10,FALSE))</f>
        <v/>
      </c>
      <c r="BB160" s="1077">
        <f>IF($BE$3="４週",SUM(W160:AX160),IF($BE$3="暦月",SUM(W160:BA160),""))</f>
        <v>0</v>
      </c>
      <c r="BC160" s="1078"/>
      <c r="BD160" s="1079">
        <f>IF($BE$3="４週",BB160/4,IF($BE$3="暦月",(BB160/($BE$8/7)),""))</f>
        <v>0</v>
      </c>
      <c r="BE160" s="1078"/>
      <c r="BF160" s="1074"/>
      <c r="BG160" s="1075"/>
      <c r="BH160" s="1075"/>
      <c r="BI160" s="1075"/>
      <c r="BJ160" s="1076"/>
    </row>
    <row r="161" spans="2:62" ht="20.25" customHeight="1" x14ac:dyDescent="0.15">
      <c r="B161" s="992">
        <f>B159+1</f>
        <v>73</v>
      </c>
      <c r="C161" s="999"/>
      <c r="D161" s="1000"/>
      <c r="E161" s="153"/>
      <c r="F161" s="154"/>
      <c r="G161" s="153"/>
      <c r="H161" s="154"/>
      <c r="I161" s="1003"/>
      <c r="J161" s="1004"/>
      <c r="K161" s="1052"/>
      <c r="L161" s="1053"/>
      <c r="M161" s="1053"/>
      <c r="N161" s="1000"/>
      <c r="O161" s="1022"/>
      <c r="P161" s="1023"/>
      <c r="Q161" s="1023"/>
      <c r="R161" s="1023"/>
      <c r="S161" s="1024"/>
      <c r="T161" s="173" t="s">
        <v>192</v>
      </c>
      <c r="V161" s="174"/>
      <c r="W161" s="166"/>
      <c r="X161" s="167"/>
      <c r="Y161" s="167"/>
      <c r="Z161" s="167"/>
      <c r="AA161" s="167"/>
      <c r="AB161" s="167"/>
      <c r="AC161" s="168"/>
      <c r="AD161" s="166"/>
      <c r="AE161" s="167"/>
      <c r="AF161" s="167"/>
      <c r="AG161" s="167"/>
      <c r="AH161" s="167"/>
      <c r="AI161" s="167"/>
      <c r="AJ161" s="168"/>
      <c r="AK161" s="166"/>
      <c r="AL161" s="167"/>
      <c r="AM161" s="167"/>
      <c r="AN161" s="167"/>
      <c r="AO161" s="167"/>
      <c r="AP161" s="167"/>
      <c r="AQ161" s="168"/>
      <c r="AR161" s="166"/>
      <c r="AS161" s="167"/>
      <c r="AT161" s="167"/>
      <c r="AU161" s="167"/>
      <c r="AV161" s="167"/>
      <c r="AW161" s="167"/>
      <c r="AX161" s="168"/>
      <c r="AY161" s="166"/>
      <c r="AZ161" s="167"/>
      <c r="BA161" s="169"/>
      <c r="BB161" s="1054"/>
      <c r="BC161" s="1055"/>
      <c r="BD161" s="1056"/>
      <c r="BE161" s="1057"/>
      <c r="BF161" s="1058"/>
      <c r="BG161" s="1059"/>
      <c r="BH161" s="1059"/>
      <c r="BI161" s="1059"/>
      <c r="BJ161" s="1060"/>
    </row>
    <row r="162" spans="2:62" ht="20.25" customHeight="1" x14ac:dyDescent="0.15">
      <c r="B162" s="993"/>
      <c r="C162" s="1080"/>
      <c r="D162" s="1081"/>
      <c r="E162" s="175"/>
      <c r="F162" s="176">
        <f>C161</f>
        <v>0</v>
      </c>
      <c r="G162" s="175"/>
      <c r="H162" s="176">
        <f>I161</f>
        <v>0</v>
      </c>
      <c r="I162" s="1082"/>
      <c r="J162" s="1083"/>
      <c r="K162" s="1084"/>
      <c r="L162" s="1085"/>
      <c r="M162" s="1085"/>
      <c r="N162" s="1081"/>
      <c r="O162" s="1022"/>
      <c r="P162" s="1023"/>
      <c r="Q162" s="1023"/>
      <c r="R162" s="1023"/>
      <c r="S162" s="1024"/>
      <c r="T162" s="170" t="s">
        <v>195</v>
      </c>
      <c r="U162" s="171"/>
      <c r="V162" s="172"/>
      <c r="W162" s="158" t="str">
        <f>IF(W161="","",VLOOKUP(W161,'シフト記号表（従来型・ユニット型共通）'!$C$6:$L$47,10,FALSE))</f>
        <v/>
      </c>
      <c r="X162" s="159" t="str">
        <f>IF(X161="","",VLOOKUP(X161,'シフト記号表（従来型・ユニット型共通）'!$C$6:$L$47,10,FALSE))</f>
        <v/>
      </c>
      <c r="Y162" s="159" t="str">
        <f>IF(Y161="","",VLOOKUP(Y161,'シフト記号表（従来型・ユニット型共通）'!$C$6:$L$47,10,FALSE))</f>
        <v/>
      </c>
      <c r="Z162" s="159" t="str">
        <f>IF(Z161="","",VLOOKUP(Z161,'シフト記号表（従来型・ユニット型共通）'!$C$6:$L$47,10,FALSE))</f>
        <v/>
      </c>
      <c r="AA162" s="159" t="str">
        <f>IF(AA161="","",VLOOKUP(AA161,'シフト記号表（従来型・ユニット型共通）'!$C$6:$L$47,10,FALSE))</f>
        <v/>
      </c>
      <c r="AB162" s="159" t="str">
        <f>IF(AB161="","",VLOOKUP(AB161,'シフト記号表（従来型・ユニット型共通）'!$C$6:$L$47,10,FALSE))</f>
        <v/>
      </c>
      <c r="AC162" s="160" t="str">
        <f>IF(AC161="","",VLOOKUP(AC161,'シフト記号表（従来型・ユニット型共通）'!$C$6:$L$47,10,FALSE))</f>
        <v/>
      </c>
      <c r="AD162" s="158" t="str">
        <f>IF(AD161="","",VLOOKUP(AD161,'シフト記号表（従来型・ユニット型共通）'!$C$6:$L$47,10,FALSE))</f>
        <v/>
      </c>
      <c r="AE162" s="159" t="str">
        <f>IF(AE161="","",VLOOKUP(AE161,'シフト記号表（従来型・ユニット型共通）'!$C$6:$L$47,10,FALSE))</f>
        <v/>
      </c>
      <c r="AF162" s="159" t="str">
        <f>IF(AF161="","",VLOOKUP(AF161,'シフト記号表（従来型・ユニット型共通）'!$C$6:$L$47,10,FALSE))</f>
        <v/>
      </c>
      <c r="AG162" s="159" t="str">
        <f>IF(AG161="","",VLOOKUP(AG161,'シフト記号表（従来型・ユニット型共通）'!$C$6:$L$47,10,FALSE))</f>
        <v/>
      </c>
      <c r="AH162" s="159" t="str">
        <f>IF(AH161="","",VLOOKUP(AH161,'シフト記号表（従来型・ユニット型共通）'!$C$6:$L$47,10,FALSE))</f>
        <v/>
      </c>
      <c r="AI162" s="159" t="str">
        <f>IF(AI161="","",VLOOKUP(AI161,'シフト記号表（従来型・ユニット型共通）'!$C$6:$L$47,10,FALSE))</f>
        <v/>
      </c>
      <c r="AJ162" s="160" t="str">
        <f>IF(AJ161="","",VLOOKUP(AJ161,'シフト記号表（従来型・ユニット型共通）'!$C$6:$L$47,10,FALSE))</f>
        <v/>
      </c>
      <c r="AK162" s="158" t="str">
        <f>IF(AK161="","",VLOOKUP(AK161,'シフト記号表（従来型・ユニット型共通）'!$C$6:$L$47,10,FALSE))</f>
        <v/>
      </c>
      <c r="AL162" s="159" t="str">
        <f>IF(AL161="","",VLOOKUP(AL161,'シフト記号表（従来型・ユニット型共通）'!$C$6:$L$47,10,FALSE))</f>
        <v/>
      </c>
      <c r="AM162" s="159" t="str">
        <f>IF(AM161="","",VLOOKUP(AM161,'シフト記号表（従来型・ユニット型共通）'!$C$6:$L$47,10,FALSE))</f>
        <v/>
      </c>
      <c r="AN162" s="159" t="str">
        <f>IF(AN161="","",VLOOKUP(AN161,'シフト記号表（従来型・ユニット型共通）'!$C$6:$L$47,10,FALSE))</f>
        <v/>
      </c>
      <c r="AO162" s="159" t="str">
        <f>IF(AO161="","",VLOOKUP(AO161,'シフト記号表（従来型・ユニット型共通）'!$C$6:$L$47,10,FALSE))</f>
        <v/>
      </c>
      <c r="AP162" s="159" t="str">
        <f>IF(AP161="","",VLOOKUP(AP161,'シフト記号表（従来型・ユニット型共通）'!$C$6:$L$47,10,FALSE))</f>
        <v/>
      </c>
      <c r="AQ162" s="160" t="str">
        <f>IF(AQ161="","",VLOOKUP(AQ161,'シフト記号表（従来型・ユニット型共通）'!$C$6:$L$47,10,FALSE))</f>
        <v/>
      </c>
      <c r="AR162" s="158" t="str">
        <f>IF(AR161="","",VLOOKUP(AR161,'シフト記号表（従来型・ユニット型共通）'!$C$6:$L$47,10,FALSE))</f>
        <v/>
      </c>
      <c r="AS162" s="159" t="str">
        <f>IF(AS161="","",VLOOKUP(AS161,'シフト記号表（従来型・ユニット型共通）'!$C$6:$L$47,10,FALSE))</f>
        <v/>
      </c>
      <c r="AT162" s="159" t="str">
        <f>IF(AT161="","",VLOOKUP(AT161,'シフト記号表（従来型・ユニット型共通）'!$C$6:$L$47,10,FALSE))</f>
        <v/>
      </c>
      <c r="AU162" s="159" t="str">
        <f>IF(AU161="","",VLOOKUP(AU161,'シフト記号表（従来型・ユニット型共通）'!$C$6:$L$47,10,FALSE))</f>
        <v/>
      </c>
      <c r="AV162" s="159" t="str">
        <f>IF(AV161="","",VLOOKUP(AV161,'シフト記号表（従来型・ユニット型共通）'!$C$6:$L$47,10,FALSE))</f>
        <v/>
      </c>
      <c r="AW162" s="159" t="str">
        <f>IF(AW161="","",VLOOKUP(AW161,'シフト記号表（従来型・ユニット型共通）'!$C$6:$L$47,10,FALSE))</f>
        <v/>
      </c>
      <c r="AX162" s="160" t="str">
        <f>IF(AX161="","",VLOOKUP(AX161,'シフト記号表（従来型・ユニット型共通）'!$C$6:$L$47,10,FALSE))</f>
        <v/>
      </c>
      <c r="AY162" s="158" t="str">
        <f>IF(AY161="","",VLOOKUP(AY161,'シフト記号表（従来型・ユニット型共通）'!$C$6:$L$47,10,FALSE))</f>
        <v/>
      </c>
      <c r="AZ162" s="159" t="str">
        <f>IF(AZ161="","",VLOOKUP(AZ161,'シフト記号表（従来型・ユニット型共通）'!$C$6:$L$47,10,FALSE))</f>
        <v/>
      </c>
      <c r="BA162" s="159" t="str">
        <f>IF(BA161="","",VLOOKUP(BA161,'シフト記号表（従来型・ユニット型共通）'!$C$6:$L$47,10,FALSE))</f>
        <v/>
      </c>
      <c r="BB162" s="1077">
        <f>IF($BE$3="４週",SUM(W162:AX162),IF($BE$3="暦月",SUM(W162:BA162),""))</f>
        <v>0</v>
      </c>
      <c r="BC162" s="1078"/>
      <c r="BD162" s="1079">
        <f>IF($BE$3="４週",BB162/4,IF($BE$3="暦月",(BB162/($BE$8/7)),""))</f>
        <v>0</v>
      </c>
      <c r="BE162" s="1078"/>
      <c r="BF162" s="1074"/>
      <c r="BG162" s="1075"/>
      <c r="BH162" s="1075"/>
      <c r="BI162" s="1075"/>
      <c r="BJ162" s="1076"/>
    </row>
    <row r="163" spans="2:62" ht="20.25" customHeight="1" x14ac:dyDescent="0.15">
      <c r="B163" s="992">
        <f>B161+1</f>
        <v>74</v>
      </c>
      <c r="C163" s="999"/>
      <c r="D163" s="1000"/>
      <c r="E163" s="153"/>
      <c r="F163" s="154"/>
      <c r="G163" s="153"/>
      <c r="H163" s="154"/>
      <c r="I163" s="1003"/>
      <c r="J163" s="1004"/>
      <c r="K163" s="1052"/>
      <c r="L163" s="1053"/>
      <c r="M163" s="1053"/>
      <c r="N163" s="1000"/>
      <c r="O163" s="1022"/>
      <c r="P163" s="1023"/>
      <c r="Q163" s="1023"/>
      <c r="R163" s="1023"/>
      <c r="S163" s="1024"/>
      <c r="T163" s="173" t="s">
        <v>192</v>
      </c>
      <c r="V163" s="174"/>
      <c r="W163" s="166"/>
      <c r="X163" s="167"/>
      <c r="Y163" s="167"/>
      <c r="Z163" s="167"/>
      <c r="AA163" s="167"/>
      <c r="AB163" s="167"/>
      <c r="AC163" s="168"/>
      <c r="AD163" s="166"/>
      <c r="AE163" s="167"/>
      <c r="AF163" s="167"/>
      <c r="AG163" s="167"/>
      <c r="AH163" s="167"/>
      <c r="AI163" s="167"/>
      <c r="AJ163" s="168"/>
      <c r="AK163" s="166"/>
      <c r="AL163" s="167"/>
      <c r="AM163" s="167"/>
      <c r="AN163" s="167"/>
      <c r="AO163" s="167"/>
      <c r="AP163" s="167"/>
      <c r="AQ163" s="168"/>
      <c r="AR163" s="166"/>
      <c r="AS163" s="167"/>
      <c r="AT163" s="167"/>
      <c r="AU163" s="167"/>
      <c r="AV163" s="167"/>
      <c r="AW163" s="167"/>
      <c r="AX163" s="168"/>
      <c r="AY163" s="166"/>
      <c r="AZ163" s="167"/>
      <c r="BA163" s="169"/>
      <c r="BB163" s="1054"/>
      <c r="BC163" s="1055"/>
      <c r="BD163" s="1056"/>
      <c r="BE163" s="1057"/>
      <c r="BF163" s="1058"/>
      <c r="BG163" s="1059"/>
      <c r="BH163" s="1059"/>
      <c r="BI163" s="1059"/>
      <c r="BJ163" s="1060"/>
    </row>
    <row r="164" spans="2:62" ht="20.25" customHeight="1" x14ac:dyDescent="0.15">
      <c r="B164" s="993"/>
      <c r="C164" s="1080"/>
      <c r="D164" s="1081"/>
      <c r="E164" s="175"/>
      <c r="F164" s="176">
        <f>C163</f>
        <v>0</v>
      </c>
      <c r="G164" s="175"/>
      <c r="H164" s="176">
        <f>I163</f>
        <v>0</v>
      </c>
      <c r="I164" s="1082"/>
      <c r="J164" s="1083"/>
      <c r="K164" s="1084"/>
      <c r="L164" s="1085"/>
      <c r="M164" s="1085"/>
      <c r="N164" s="1081"/>
      <c r="O164" s="1022"/>
      <c r="P164" s="1023"/>
      <c r="Q164" s="1023"/>
      <c r="R164" s="1023"/>
      <c r="S164" s="1024"/>
      <c r="T164" s="170" t="s">
        <v>195</v>
      </c>
      <c r="U164" s="171"/>
      <c r="V164" s="172"/>
      <c r="W164" s="158" t="str">
        <f>IF(W163="","",VLOOKUP(W163,'シフト記号表（従来型・ユニット型共通）'!$C$6:$L$47,10,FALSE))</f>
        <v/>
      </c>
      <c r="X164" s="159" t="str">
        <f>IF(X163="","",VLOOKUP(X163,'シフト記号表（従来型・ユニット型共通）'!$C$6:$L$47,10,FALSE))</f>
        <v/>
      </c>
      <c r="Y164" s="159" t="str">
        <f>IF(Y163="","",VLOOKUP(Y163,'シフト記号表（従来型・ユニット型共通）'!$C$6:$L$47,10,FALSE))</f>
        <v/>
      </c>
      <c r="Z164" s="159" t="str">
        <f>IF(Z163="","",VLOOKUP(Z163,'シフト記号表（従来型・ユニット型共通）'!$C$6:$L$47,10,FALSE))</f>
        <v/>
      </c>
      <c r="AA164" s="159" t="str">
        <f>IF(AA163="","",VLOOKUP(AA163,'シフト記号表（従来型・ユニット型共通）'!$C$6:$L$47,10,FALSE))</f>
        <v/>
      </c>
      <c r="AB164" s="159" t="str">
        <f>IF(AB163="","",VLOOKUP(AB163,'シフト記号表（従来型・ユニット型共通）'!$C$6:$L$47,10,FALSE))</f>
        <v/>
      </c>
      <c r="AC164" s="160" t="str">
        <f>IF(AC163="","",VLOOKUP(AC163,'シフト記号表（従来型・ユニット型共通）'!$C$6:$L$47,10,FALSE))</f>
        <v/>
      </c>
      <c r="AD164" s="158" t="str">
        <f>IF(AD163="","",VLOOKUP(AD163,'シフト記号表（従来型・ユニット型共通）'!$C$6:$L$47,10,FALSE))</f>
        <v/>
      </c>
      <c r="AE164" s="159" t="str">
        <f>IF(AE163="","",VLOOKUP(AE163,'シフト記号表（従来型・ユニット型共通）'!$C$6:$L$47,10,FALSE))</f>
        <v/>
      </c>
      <c r="AF164" s="159" t="str">
        <f>IF(AF163="","",VLOOKUP(AF163,'シフト記号表（従来型・ユニット型共通）'!$C$6:$L$47,10,FALSE))</f>
        <v/>
      </c>
      <c r="AG164" s="159" t="str">
        <f>IF(AG163="","",VLOOKUP(AG163,'シフト記号表（従来型・ユニット型共通）'!$C$6:$L$47,10,FALSE))</f>
        <v/>
      </c>
      <c r="AH164" s="159" t="str">
        <f>IF(AH163="","",VLOOKUP(AH163,'シフト記号表（従来型・ユニット型共通）'!$C$6:$L$47,10,FALSE))</f>
        <v/>
      </c>
      <c r="AI164" s="159" t="str">
        <f>IF(AI163="","",VLOOKUP(AI163,'シフト記号表（従来型・ユニット型共通）'!$C$6:$L$47,10,FALSE))</f>
        <v/>
      </c>
      <c r="AJ164" s="160" t="str">
        <f>IF(AJ163="","",VLOOKUP(AJ163,'シフト記号表（従来型・ユニット型共通）'!$C$6:$L$47,10,FALSE))</f>
        <v/>
      </c>
      <c r="AK164" s="158" t="str">
        <f>IF(AK163="","",VLOOKUP(AK163,'シフト記号表（従来型・ユニット型共通）'!$C$6:$L$47,10,FALSE))</f>
        <v/>
      </c>
      <c r="AL164" s="159" t="str">
        <f>IF(AL163="","",VLOOKUP(AL163,'シフト記号表（従来型・ユニット型共通）'!$C$6:$L$47,10,FALSE))</f>
        <v/>
      </c>
      <c r="AM164" s="159" t="str">
        <f>IF(AM163="","",VLOOKUP(AM163,'シフト記号表（従来型・ユニット型共通）'!$C$6:$L$47,10,FALSE))</f>
        <v/>
      </c>
      <c r="AN164" s="159" t="str">
        <f>IF(AN163="","",VLOOKUP(AN163,'シフト記号表（従来型・ユニット型共通）'!$C$6:$L$47,10,FALSE))</f>
        <v/>
      </c>
      <c r="AO164" s="159" t="str">
        <f>IF(AO163="","",VLOOKUP(AO163,'シフト記号表（従来型・ユニット型共通）'!$C$6:$L$47,10,FALSE))</f>
        <v/>
      </c>
      <c r="AP164" s="159" t="str">
        <f>IF(AP163="","",VLOOKUP(AP163,'シフト記号表（従来型・ユニット型共通）'!$C$6:$L$47,10,FALSE))</f>
        <v/>
      </c>
      <c r="AQ164" s="160" t="str">
        <f>IF(AQ163="","",VLOOKUP(AQ163,'シフト記号表（従来型・ユニット型共通）'!$C$6:$L$47,10,FALSE))</f>
        <v/>
      </c>
      <c r="AR164" s="158" t="str">
        <f>IF(AR163="","",VLOOKUP(AR163,'シフト記号表（従来型・ユニット型共通）'!$C$6:$L$47,10,FALSE))</f>
        <v/>
      </c>
      <c r="AS164" s="159" t="str">
        <f>IF(AS163="","",VLOOKUP(AS163,'シフト記号表（従来型・ユニット型共通）'!$C$6:$L$47,10,FALSE))</f>
        <v/>
      </c>
      <c r="AT164" s="159" t="str">
        <f>IF(AT163="","",VLOOKUP(AT163,'シフト記号表（従来型・ユニット型共通）'!$C$6:$L$47,10,FALSE))</f>
        <v/>
      </c>
      <c r="AU164" s="159" t="str">
        <f>IF(AU163="","",VLOOKUP(AU163,'シフト記号表（従来型・ユニット型共通）'!$C$6:$L$47,10,FALSE))</f>
        <v/>
      </c>
      <c r="AV164" s="159" t="str">
        <f>IF(AV163="","",VLOOKUP(AV163,'シフト記号表（従来型・ユニット型共通）'!$C$6:$L$47,10,FALSE))</f>
        <v/>
      </c>
      <c r="AW164" s="159" t="str">
        <f>IF(AW163="","",VLOOKUP(AW163,'シフト記号表（従来型・ユニット型共通）'!$C$6:$L$47,10,FALSE))</f>
        <v/>
      </c>
      <c r="AX164" s="160" t="str">
        <f>IF(AX163="","",VLOOKUP(AX163,'シフト記号表（従来型・ユニット型共通）'!$C$6:$L$47,10,FALSE))</f>
        <v/>
      </c>
      <c r="AY164" s="158" t="str">
        <f>IF(AY163="","",VLOOKUP(AY163,'シフト記号表（従来型・ユニット型共通）'!$C$6:$L$47,10,FALSE))</f>
        <v/>
      </c>
      <c r="AZ164" s="159" t="str">
        <f>IF(AZ163="","",VLOOKUP(AZ163,'シフト記号表（従来型・ユニット型共通）'!$C$6:$L$47,10,FALSE))</f>
        <v/>
      </c>
      <c r="BA164" s="159" t="str">
        <f>IF(BA163="","",VLOOKUP(BA163,'シフト記号表（従来型・ユニット型共通）'!$C$6:$L$47,10,FALSE))</f>
        <v/>
      </c>
      <c r="BB164" s="1077">
        <f>IF($BE$3="４週",SUM(W164:AX164),IF($BE$3="暦月",SUM(W164:BA164),""))</f>
        <v>0</v>
      </c>
      <c r="BC164" s="1078"/>
      <c r="BD164" s="1079">
        <f>IF($BE$3="４週",BB164/4,IF($BE$3="暦月",(BB164/($BE$8/7)),""))</f>
        <v>0</v>
      </c>
      <c r="BE164" s="1078"/>
      <c r="BF164" s="1074"/>
      <c r="BG164" s="1075"/>
      <c r="BH164" s="1075"/>
      <c r="BI164" s="1075"/>
      <c r="BJ164" s="1076"/>
    </row>
    <row r="165" spans="2:62" ht="20.25" customHeight="1" x14ac:dyDescent="0.15">
      <c r="B165" s="992">
        <f>B163+1</f>
        <v>75</v>
      </c>
      <c r="C165" s="999"/>
      <c r="D165" s="1000"/>
      <c r="E165" s="153"/>
      <c r="F165" s="154"/>
      <c r="G165" s="153"/>
      <c r="H165" s="154"/>
      <c r="I165" s="1003"/>
      <c r="J165" s="1004"/>
      <c r="K165" s="1052"/>
      <c r="L165" s="1053"/>
      <c r="M165" s="1053"/>
      <c r="N165" s="1000"/>
      <c r="O165" s="1022"/>
      <c r="P165" s="1023"/>
      <c r="Q165" s="1023"/>
      <c r="R165" s="1023"/>
      <c r="S165" s="1024"/>
      <c r="T165" s="173" t="s">
        <v>192</v>
      </c>
      <c r="V165" s="174"/>
      <c r="W165" s="166"/>
      <c r="X165" s="167"/>
      <c r="Y165" s="167"/>
      <c r="Z165" s="167"/>
      <c r="AA165" s="167"/>
      <c r="AB165" s="167"/>
      <c r="AC165" s="168"/>
      <c r="AD165" s="166"/>
      <c r="AE165" s="167"/>
      <c r="AF165" s="167"/>
      <c r="AG165" s="167"/>
      <c r="AH165" s="167"/>
      <c r="AI165" s="167"/>
      <c r="AJ165" s="168"/>
      <c r="AK165" s="166"/>
      <c r="AL165" s="167"/>
      <c r="AM165" s="167"/>
      <c r="AN165" s="167"/>
      <c r="AO165" s="167"/>
      <c r="AP165" s="167"/>
      <c r="AQ165" s="168"/>
      <c r="AR165" s="166"/>
      <c r="AS165" s="167"/>
      <c r="AT165" s="167"/>
      <c r="AU165" s="167"/>
      <c r="AV165" s="167"/>
      <c r="AW165" s="167"/>
      <c r="AX165" s="168"/>
      <c r="AY165" s="166"/>
      <c r="AZ165" s="167"/>
      <c r="BA165" s="169"/>
      <c r="BB165" s="1054"/>
      <c r="BC165" s="1055"/>
      <c r="BD165" s="1056"/>
      <c r="BE165" s="1057"/>
      <c r="BF165" s="1058"/>
      <c r="BG165" s="1059"/>
      <c r="BH165" s="1059"/>
      <c r="BI165" s="1059"/>
      <c r="BJ165" s="1060"/>
    </row>
    <row r="166" spans="2:62" ht="20.25" customHeight="1" x14ac:dyDescent="0.15">
      <c r="B166" s="993"/>
      <c r="C166" s="1080"/>
      <c r="D166" s="1081"/>
      <c r="E166" s="175"/>
      <c r="F166" s="176">
        <f>C165</f>
        <v>0</v>
      </c>
      <c r="G166" s="175"/>
      <c r="H166" s="176">
        <f>I165</f>
        <v>0</v>
      </c>
      <c r="I166" s="1082"/>
      <c r="J166" s="1083"/>
      <c r="K166" s="1084"/>
      <c r="L166" s="1085"/>
      <c r="M166" s="1085"/>
      <c r="N166" s="1081"/>
      <c r="O166" s="1022"/>
      <c r="P166" s="1023"/>
      <c r="Q166" s="1023"/>
      <c r="R166" s="1023"/>
      <c r="S166" s="1024"/>
      <c r="T166" s="170" t="s">
        <v>195</v>
      </c>
      <c r="U166" s="171"/>
      <c r="V166" s="172"/>
      <c r="W166" s="158" t="str">
        <f>IF(W165="","",VLOOKUP(W165,'シフト記号表（従来型・ユニット型共通）'!$C$6:$L$47,10,FALSE))</f>
        <v/>
      </c>
      <c r="X166" s="159" t="str">
        <f>IF(X165="","",VLOOKUP(X165,'シフト記号表（従来型・ユニット型共通）'!$C$6:$L$47,10,FALSE))</f>
        <v/>
      </c>
      <c r="Y166" s="159" t="str">
        <f>IF(Y165="","",VLOOKUP(Y165,'シフト記号表（従来型・ユニット型共通）'!$C$6:$L$47,10,FALSE))</f>
        <v/>
      </c>
      <c r="Z166" s="159" t="str">
        <f>IF(Z165="","",VLOOKUP(Z165,'シフト記号表（従来型・ユニット型共通）'!$C$6:$L$47,10,FALSE))</f>
        <v/>
      </c>
      <c r="AA166" s="159" t="str">
        <f>IF(AA165="","",VLOOKUP(AA165,'シフト記号表（従来型・ユニット型共通）'!$C$6:$L$47,10,FALSE))</f>
        <v/>
      </c>
      <c r="AB166" s="159" t="str">
        <f>IF(AB165="","",VLOOKUP(AB165,'シフト記号表（従来型・ユニット型共通）'!$C$6:$L$47,10,FALSE))</f>
        <v/>
      </c>
      <c r="AC166" s="160" t="str">
        <f>IF(AC165="","",VLOOKUP(AC165,'シフト記号表（従来型・ユニット型共通）'!$C$6:$L$47,10,FALSE))</f>
        <v/>
      </c>
      <c r="AD166" s="158" t="str">
        <f>IF(AD165="","",VLOOKUP(AD165,'シフト記号表（従来型・ユニット型共通）'!$C$6:$L$47,10,FALSE))</f>
        <v/>
      </c>
      <c r="AE166" s="159" t="str">
        <f>IF(AE165="","",VLOOKUP(AE165,'シフト記号表（従来型・ユニット型共通）'!$C$6:$L$47,10,FALSE))</f>
        <v/>
      </c>
      <c r="AF166" s="159" t="str">
        <f>IF(AF165="","",VLOOKUP(AF165,'シフト記号表（従来型・ユニット型共通）'!$C$6:$L$47,10,FALSE))</f>
        <v/>
      </c>
      <c r="AG166" s="159" t="str">
        <f>IF(AG165="","",VLOOKUP(AG165,'シフト記号表（従来型・ユニット型共通）'!$C$6:$L$47,10,FALSE))</f>
        <v/>
      </c>
      <c r="AH166" s="159" t="str">
        <f>IF(AH165="","",VLOOKUP(AH165,'シフト記号表（従来型・ユニット型共通）'!$C$6:$L$47,10,FALSE))</f>
        <v/>
      </c>
      <c r="AI166" s="159" t="str">
        <f>IF(AI165="","",VLOOKUP(AI165,'シフト記号表（従来型・ユニット型共通）'!$C$6:$L$47,10,FALSE))</f>
        <v/>
      </c>
      <c r="AJ166" s="160" t="str">
        <f>IF(AJ165="","",VLOOKUP(AJ165,'シフト記号表（従来型・ユニット型共通）'!$C$6:$L$47,10,FALSE))</f>
        <v/>
      </c>
      <c r="AK166" s="158" t="str">
        <f>IF(AK165="","",VLOOKUP(AK165,'シフト記号表（従来型・ユニット型共通）'!$C$6:$L$47,10,FALSE))</f>
        <v/>
      </c>
      <c r="AL166" s="159" t="str">
        <f>IF(AL165="","",VLOOKUP(AL165,'シフト記号表（従来型・ユニット型共通）'!$C$6:$L$47,10,FALSE))</f>
        <v/>
      </c>
      <c r="AM166" s="159" t="str">
        <f>IF(AM165="","",VLOOKUP(AM165,'シフト記号表（従来型・ユニット型共通）'!$C$6:$L$47,10,FALSE))</f>
        <v/>
      </c>
      <c r="AN166" s="159" t="str">
        <f>IF(AN165="","",VLOOKUP(AN165,'シフト記号表（従来型・ユニット型共通）'!$C$6:$L$47,10,FALSE))</f>
        <v/>
      </c>
      <c r="AO166" s="159" t="str">
        <f>IF(AO165="","",VLOOKUP(AO165,'シフト記号表（従来型・ユニット型共通）'!$C$6:$L$47,10,FALSE))</f>
        <v/>
      </c>
      <c r="AP166" s="159" t="str">
        <f>IF(AP165="","",VLOOKUP(AP165,'シフト記号表（従来型・ユニット型共通）'!$C$6:$L$47,10,FALSE))</f>
        <v/>
      </c>
      <c r="AQ166" s="160" t="str">
        <f>IF(AQ165="","",VLOOKUP(AQ165,'シフト記号表（従来型・ユニット型共通）'!$C$6:$L$47,10,FALSE))</f>
        <v/>
      </c>
      <c r="AR166" s="158" t="str">
        <f>IF(AR165="","",VLOOKUP(AR165,'シフト記号表（従来型・ユニット型共通）'!$C$6:$L$47,10,FALSE))</f>
        <v/>
      </c>
      <c r="AS166" s="159" t="str">
        <f>IF(AS165="","",VLOOKUP(AS165,'シフト記号表（従来型・ユニット型共通）'!$C$6:$L$47,10,FALSE))</f>
        <v/>
      </c>
      <c r="AT166" s="159" t="str">
        <f>IF(AT165="","",VLOOKUP(AT165,'シフト記号表（従来型・ユニット型共通）'!$C$6:$L$47,10,FALSE))</f>
        <v/>
      </c>
      <c r="AU166" s="159" t="str">
        <f>IF(AU165="","",VLOOKUP(AU165,'シフト記号表（従来型・ユニット型共通）'!$C$6:$L$47,10,FALSE))</f>
        <v/>
      </c>
      <c r="AV166" s="159" t="str">
        <f>IF(AV165="","",VLOOKUP(AV165,'シフト記号表（従来型・ユニット型共通）'!$C$6:$L$47,10,FALSE))</f>
        <v/>
      </c>
      <c r="AW166" s="159" t="str">
        <f>IF(AW165="","",VLOOKUP(AW165,'シフト記号表（従来型・ユニット型共通）'!$C$6:$L$47,10,FALSE))</f>
        <v/>
      </c>
      <c r="AX166" s="160" t="str">
        <f>IF(AX165="","",VLOOKUP(AX165,'シフト記号表（従来型・ユニット型共通）'!$C$6:$L$47,10,FALSE))</f>
        <v/>
      </c>
      <c r="AY166" s="158" t="str">
        <f>IF(AY165="","",VLOOKUP(AY165,'シフト記号表（従来型・ユニット型共通）'!$C$6:$L$47,10,FALSE))</f>
        <v/>
      </c>
      <c r="AZ166" s="159" t="str">
        <f>IF(AZ165="","",VLOOKUP(AZ165,'シフト記号表（従来型・ユニット型共通）'!$C$6:$L$47,10,FALSE))</f>
        <v/>
      </c>
      <c r="BA166" s="159" t="str">
        <f>IF(BA165="","",VLOOKUP(BA165,'シフト記号表（従来型・ユニット型共通）'!$C$6:$L$47,10,FALSE))</f>
        <v/>
      </c>
      <c r="BB166" s="1077">
        <f>IF($BE$3="４週",SUM(W166:AX166),IF($BE$3="暦月",SUM(W166:BA166),""))</f>
        <v>0</v>
      </c>
      <c r="BC166" s="1078"/>
      <c r="BD166" s="1079">
        <f>IF($BE$3="４週",BB166/4,IF($BE$3="暦月",(BB166/($BE$8/7)),""))</f>
        <v>0</v>
      </c>
      <c r="BE166" s="1078"/>
      <c r="BF166" s="1074"/>
      <c r="BG166" s="1075"/>
      <c r="BH166" s="1075"/>
      <c r="BI166" s="1075"/>
      <c r="BJ166" s="1076"/>
    </row>
    <row r="167" spans="2:62" ht="20.25" customHeight="1" x14ac:dyDescent="0.15">
      <c r="B167" s="992">
        <f>B165+1</f>
        <v>76</v>
      </c>
      <c r="C167" s="999"/>
      <c r="D167" s="1000"/>
      <c r="E167" s="153"/>
      <c r="F167" s="154"/>
      <c r="G167" s="153"/>
      <c r="H167" s="154"/>
      <c r="I167" s="1003"/>
      <c r="J167" s="1004"/>
      <c r="K167" s="1052"/>
      <c r="L167" s="1053"/>
      <c r="M167" s="1053"/>
      <c r="N167" s="1000"/>
      <c r="O167" s="1022"/>
      <c r="P167" s="1023"/>
      <c r="Q167" s="1023"/>
      <c r="R167" s="1023"/>
      <c r="S167" s="1024"/>
      <c r="T167" s="173" t="s">
        <v>192</v>
      </c>
      <c r="V167" s="174"/>
      <c r="W167" s="166"/>
      <c r="X167" s="167"/>
      <c r="Y167" s="167"/>
      <c r="Z167" s="167"/>
      <c r="AA167" s="167"/>
      <c r="AB167" s="167"/>
      <c r="AC167" s="168"/>
      <c r="AD167" s="166"/>
      <c r="AE167" s="167"/>
      <c r="AF167" s="167"/>
      <c r="AG167" s="167"/>
      <c r="AH167" s="167"/>
      <c r="AI167" s="167"/>
      <c r="AJ167" s="168"/>
      <c r="AK167" s="166"/>
      <c r="AL167" s="167"/>
      <c r="AM167" s="167"/>
      <c r="AN167" s="167"/>
      <c r="AO167" s="167"/>
      <c r="AP167" s="167"/>
      <c r="AQ167" s="168"/>
      <c r="AR167" s="166"/>
      <c r="AS167" s="167"/>
      <c r="AT167" s="167"/>
      <c r="AU167" s="167"/>
      <c r="AV167" s="167"/>
      <c r="AW167" s="167"/>
      <c r="AX167" s="168"/>
      <c r="AY167" s="166"/>
      <c r="AZ167" s="167"/>
      <c r="BA167" s="169"/>
      <c r="BB167" s="1054"/>
      <c r="BC167" s="1055"/>
      <c r="BD167" s="1056"/>
      <c r="BE167" s="1057"/>
      <c r="BF167" s="1058"/>
      <c r="BG167" s="1059"/>
      <c r="BH167" s="1059"/>
      <c r="BI167" s="1059"/>
      <c r="BJ167" s="1060"/>
    </row>
    <row r="168" spans="2:62" ht="20.25" customHeight="1" x14ac:dyDescent="0.15">
      <c r="B168" s="993"/>
      <c r="C168" s="1080"/>
      <c r="D168" s="1081"/>
      <c r="E168" s="175"/>
      <c r="F168" s="176">
        <f>C167</f>
        <v>0</v>
      </c>
      <c r="G168" s="175"/>
      <c r="H168" s="176">
        <f>I167</f>
        <v>0</v>
      </c>
      <c r="I168" s="1082"/>
      <c r="J168" s="1083"/>
      <c r="K168" s="1084"/>
      <c r="L168" s="1085"/>
      <c r="M168" s="1085"/>
      <c r="N168" s="1081"/>
      <c r="O168" s="1022"/>
      <c r="P168" s="1023"/>
      <c r="Q168" s="1023"/>
      <c r="R168" s="1023"/>
      <c r="S168" s="1024"/>
      <c r="T168" s="170" t="s">
        <v>195</v>
      </c>
      <c r="U168" s="171"/>
      <c r="V168" s="172"/>
      <c r="W168" s="158" t="str">
        <f>IF(W167="","",VLOOKUP(W167,'シフト記号表（従来型・ユニット型共通）'!$C$6:$L$47,10,FALSE))</f>
        <v/>
      </c>
      <c r="X168" s="159" t="str">
        <f>IF(X167="","",VLOOKUP(X167,'シフト記号表（従来型・ユニット型共通）'!$C$6:$L$47,10,FALSE))</f>
        <v/>
      </c>
      <c r="Y168" s="159" t="str">
        <f>IF(Y167="","",VLOOKUP(Y167,'シフト記号表（従来型・ユニット型共通）'!$C$6:$L$47,10,FALSE))</f>
        <v/>
      </c>
      <c r="Z168" s="159" t="str">
        <f>IF(Z167="","",VLOOKUP(Z167,'シフト記号表（従来型・ユニット型共通）'!$C$6:$L$47,10,FALSE))</f>
        <v/>
      </c>
      <c r="AA168" s="159" t="str">
        <f>IF(AA167="","",VLOOKUP(AA167,'シフト記号表（従来型・ユニット型共通）'!$C$6:$L$47,10,FALSE))</f>
        <v/>
      </c>
      <c r="AB168" s="159" t="str">
        <f>IF(AB167="","",VLOOKUP(AB167,'シフト記号表（従来型・ユニット型共通）'!$C$6:$L$47,10,FALSE))</f>
        <v/>
      </c>
      <c r="AC168" s="160" t="str">
        <f>IF(AC167="","",VLOOKUP(AC167,'シフト記号表（従来型・ユニット型共通）'!$C$6:$L$47,10,FALSE))</f>
        <v/>
      </c>
      <c r="AD168" s="158" t="str">
        <f>IF(AD167="","",VLOOKUP(AD167,'シフト記号表（従来型・ユニット型共通）'!$C$6:$L$47,10,FALSE))</f>
        <v/>
      </c>
      <c r="AE168" s="159" t="str">
        <f>IF(AE167="","",VLOOKUP(AE167,'シフト記号表（従来型・ユニット型共通）'!$C$6:$L$47,10,FALSE))</f>
        <v/>
      </c>
      <c r="AF168" s="159" t="str">
        <f>IF(AF167="","",VLOOKUP(AF167,'シフト記号表（従来型・ユニット型共通）'!$C$6:$L$47,10,FALSE))</f>
        <v/>
      </c>
      <c r="AG168" s="159" t="str">
        <f>IF(AG167="","",VLOOKUP(AG167,'シフト記号表（従来型・ユニット型共通）'!$C$6:$L$47,10,FALSE))</f>
        <v/>
      </c>
      <c r="AH168" s="159" t="str">
        <f>IF(AH167="","",VLOOKUP(AH167,'シフト記号表（従来型・ユニット型共通）'!$C$6:$L$47,10,FALSE))</f>
        <v/>
      </c>
      <c r="AI168" s="159" t="str">
        <f>IF(AI167="","",VLOOKUP(AI167,'シフト記号表（従来型・ユニット型共通）'!$C$6:$L$47,10,FALSE))</f>
        <v/>
      </c>
      <c r="AJ168" s="160" t="str">
        <f>IF(AJ167="","",VLOOKUP(AJ167,'シフト記号表（従来型・ユニット型共通）'!$C$6:$L$47,10,FALSE))</f>
        <v/>
      </c>
      <c r="AK168" s="158" t="str">
        <f>IF(AK167="","",VLOOKUP(AK167,'シフト記号表（従来型・ユニット型共通）'!$C$6:$L$47,10,FALSE))</f>
        <v/>
      </c>
      <c r="AL168" s="159" t="str">
        <f>IF(AL167="","",VLOOKUP(AL167,'シフト記号表（従来型・ユニット型共通）'!$C$6:$L$47,10,FALSE))</f>
        <v/>
      </c>
      <c r="AM168" s="159" t="str">
        <f>IF(AM167="","",VLOOKUP(AM167,'シフト記号表（従来型・ユニット型共通）'!$C$6:$L$47,10,FALSE))</f>
        <v/>
      </c>
      <c r="AN168" s="159" t="str">
        <f>IF(AN167="","",VLOOKUP(AN167,'シフト記号表（従来型・ユニット型共通）'!$C$6:$L$47,10,FALSE))</f>
        <v/>
      </c>
      <c r="AO168" s="159" t="str">
        <f>IF(AO167="","",VLOOKUP(AO167,'シフト記号表（従来型・ユニット型共通）'!$C$6:$L$47,10,FALSE))</f>
        <v/>
      </c>
      <c r="AP168" s="159" t="str">
        <f>IF(AP167="","",VLOOKUP(AP167,'シフト記号表（従来型・ユニット型共通）'!$C$6:$L$47,10,FALSE))</f>
        <v/>
      </c>
      <c r="AQ168" s="160" t="str">
        <f>IF(AQ167="","",VLOOKUP(AQ167,'シフト記号表（従来型・ユニット型共通）'!$C$6:$L$47,10,FALSE))</f>
        <v/>
      </c>
      <c r="AR168" s="158" t="str">
        <f>IF(AR167="","",VLOOKUP(AR167,'シフト記号表（従来型・ユニット型共通）'!$C$6:$L$47,10,FALSE))</f>
        <v/>
      </c>
      <c r="AS168" s="159" t="str">
        <f>IF(AS167="","",VLOOKUP(AS167,'シフト記号表（従来型・ユニット型共通）'!$C$6:$L$47,10,FALSE))</f>
        <v/>
      </c>
      <c r="AT168" s="159" t="str">
        <f>IF(AT167="","",VLOOKUP(AT167,'シフト記号表（従来型・ユニット型共通）'!$C$6:$L$47,10,FALSE))</f>
        <v/>
      </c>
      <c r="AU168" s="159" t="str">
        <f>IF(AU167="","",VLOOKUP(AU167,'シフト記号表（従来型・ユニット型共通）'!$C$6:$L$47,10,FALSE))</f>
        <v/>
      </c>
      <c r="AV168" s="159" t="str">
        <f>IF(AV167="","",VLOOKUP(AV167,'シフト記号表（従来型・ユニット型共通）'!$C$6:$L$47,10,FALSE))</f>
        <v/>
      </c>
      <c r="AW168" s="159" t="str">
        <f>IF(AW167="","",VLOOKUP(AW167,'シフト記号表（従来型・ユニット型共通）'!$C$6:$L$47,10,FALSE))</f>
        <v/>
      </c>
      <c r="AX168" s="160" t="str">
        <f>IF(AX167="","",VLOOKUP(AX167,'シフト記号表（従来型・ユニット型共通）'!$C$6:$L$47,10,FALSE))</f>
        <v/>
      </c>
      <c r="AY168" s="158" t="str">
        <f>IF(AY167="","",VLOOKUP(AY167,'シフト記号表（従来型・ユニット型共通）'!$C$6:$L$47,10,FALSE))</f>
        <v/>
      </c>
      <c r="AZ168" s="159" t="str">
        <f>IF(AZ167="","",VLOOKUP(AZ167,'シフト記号表（従来型・ユニット型共通）'!$C$6:$L$47,10,FALSE))</f>
        <v/>
      </c>
      <c r="BA168" s="159" t="str">
        <f>IF(BA167="","",VLOOKUP(BA167,'シフト記号表（従来型・ユニット型共通）'!$C$6:$L$47,10,FALSE))</f>
        <v/>
      </c>
      <c r="BB168" s="1077">
        <f>IF($BE$3="４週",SUM(W168:AX168),IF($BE$3="暦月",SUM(W168:BA168),""))</f>
        <v>0</v>
      </c>
      <c r="BC168" s="1078"/>
      <c r="BD168" s="1079">
        <f>IF($BE$3="４週",BB168/4,IF($BE$3="暦月",(BB168/($BE$8/7)),""))</f>
        <v>0</v>
      </c>
      <c r="BE168" s="1078"/>
      <c r="BF168" s="1074"/>
      <c r="BG168" s="1075"/>
      <c r="BH168" s="1075"/>
      <c r="BI168" s="1075"/>
      <c r="BJ168" s="1076"/>
    </row>
    <row r="169" spans="2:62" ht="20.25" customHeight="1" x14ac:dyDescent="0.15">
      <c r="B169" s="992">
        <f>B167+1</f>
        <v>77</v>
      </c>
      <c r="C169" s="999"/>
      <c r="D169" s="1000"/>
      <c r="E169" s="153"/>
      <c r="F169" s="154"/>
      <c r="G169" s="153"/>
      <c r="H169" s="154"/>
      <c r="I169" s="1003"/>
      <c r="J169" s="1004"/>
      <c r="K169" s="1052"/>
      <c r="L169" s="1053"/>
      <c r="M169" s="1053"/>
      <c r="N169" s="1000"/>
      <c r="O169" s="1022"/>
      <c r="P169" s="1023"/>
      <c r="Q169" s="1023"/>
      <c r="R169" s="1023"/>
      <c r="S169" s="1024"/>
      <c r="T169" s="173" t="s">
        <v>192</v>
      </c>
      <c r="V169" s="174"/>
      <c r="W169" s="166"/>
      <c r="X169" s="167"/>
      <c r="Y169" s="167"/>
      <c r="Z169" s="167"/>
      <c r="AA169" s="167"/>
      <c r="AB169" s="167"/>
      <c r="AC169" s="168"/>
      <c r="AD169" s="166"/>
      <c r="AE169" s="167"/>
      <c r="AF169" s="167"/>
      <c r="AG169" s="167"/>
      <c r="AH169" s="167"/>
      <c r="AI169" s="167"/>
      <c r="AJ169" s="168"/>
      <c r="AK169" s="166"/>
      <c r="AL169" s="167"/>
      <c r="AM169" s="167"/>
      <c r="AN169" s="167"/>
      <c r="AO169" s="167"/>
      <c r="AP169" s="167"/>
      <c r="AQ169" s="168"/>
      <c r="AR169" s="166"/>
      <c r="AS169" s="167"/>
      <c r="AT169" s="167"/>
      <c r="AU169" s="167"/>
      <c r="AV169" s="167"/>
      <c r="AW169" s="167"/>
      <c r="AX169" s="168"/>
      <c r="AY169" s="166"/>
      <c r="AZ169" s="167"/>
      <c r="BA169" s="169"/>
      <c r="BB169" s="1054"/>
      <c r="BC169" s="1055"/>
      <c r="BD169" s="1056"/>
      <c r="BE169" s="1057"/>
      <c r="BF169" s="1058"/>
      <c r="BG169" s="1059"/>
      <c r="BH169" s="1059"/>
      <c r="BI169" s="1059"/>
      <c r="BJ169" s="1060"/>
    </row>
    <row r="170" spans="2:62" ht="20.25" customHeight="1" x14ac:dyDescent="0.15">
      <c r="B170" s="993"/>
      <c r="C170" s="1080"/>
      <c r="D170" s="1081"/>
      <c r="E170" s="175"/>
      <c r="F170" s="176">
        <f>C169</f>
        <v>0</v>
      </c>
      <c r="G170" s="175"/>
      <c r="H170" s="176">
        <f>I169</f>
        <v>0</v>
      </c>
      <c r="I170" s="1082"/>
      <c r="J170" s="1083"/>
      <c r="K170" s="1084"/>
      <c r="L170" s="1085"/>
      <c r="M170" s="1085"/>
      <c r="N170" s="1081"/>
      <c r="O170" s="1022"/>
      <c r="P170" s="1023"/>
      <c r="Q170" s="1023"/>
      <c r="R170" s="1023"/>
      <c r="S170" s="1024"/>
      <c r="T170" s="170" t="s">
        <v>195</v>
      </c>
      <c r="U170" s="171"/>
      <c r="V170" s="172"/>
      <c r="W170" s="158" t="str">
        <f>IF(W169="","",VLOOKUP(W169,'シフト記号表（従来型・ユニット型共通）'!$C$6:$L$47,10,FALSE))</f>
        <v/>
      </c>
      <c r="X170" s="159" t="str">
        <f>IF(X169="","",VLOOKUP(X169,'シフト記号表（従来型・ユニット型共通）'!$C$6:$L$47,10,FALSE))</f>
        <v/>
      </c>
      <c r="Y170" s="159" t="str">
        <f>IF(Y169="","",VLOOKUP(Y169,'シフト記号表（従来型・ユニット型共通）'!$C$6:$L$47,10,FALSE))</f>
        <v/>
      </c>
      <c r="Z170" s="159" t="str">
        <f>IF(Z169="","",VLOOKUP(Z169,'シフト記号表（従来型・ユニット型共通）'!$C$6:$L$47,10,FALSE))</f>
        <v/>
      </c>
      <c r="AA170" s="159" t="str">
        <f>IF(AA169="","",VLOOKUP(AA169,'シフト記号表（従来型・ユニット型共通）'!$C$6:$L$47,10,FALSE))</f>
        <v/>
      </c>
      <c r="AB170" s="159" t="str">
        <f>IF(AB169="","",VLOOKUP(AB169,'シフト記号表（従来型・ユニット型共通）'!$C$6:$L$47,10,FALSE))</f>
        <v/>
      </c>
      <c r="AC170" s="160" t="str">
        <f>IF(AC169="","",VLOOKUP(AC169,'シフト記号表（従来型・ユニット型共通）'!$C$6:$L$47,10,FALSE))</f>
        <v/>
      </c>
      <c r="AD170" s="158" t="str">
        <f>IF(AD169="","",VLOOKUP(AD169,'シフト記号表（従来型・ユニット型共通）'!$C$6:$L$47,10,FALSE))</f>
        <v/>
      </c>
      <c r="AE170" s="159" t="str">
        <f>IF(AE169="","",VLOOKUP(AE169,'シフト記号表（従来型・ユニット型共通）'!$C$6:$L$47,10,FALSE))</f>
        <v/>
      </c>
      <c r="AF170" s="159" t="str">
        <f>IF(AF169="","",VLOOKUP(AF169,'シフト記号表（従来型・ユニット型共通）'!$C$6:$L$47,10,FALSE))</f>
        <v/>
      </c>
      <c r="AG170" s="159" t="str">
        <f>IF(AG169="","",VLOOKUP(AG169,'シフト記号表（従来型・ユニット型共通）'!$C$6:$L$47,10,FALSE))</f>
        <v/>
      </c>
      <c r="AH170" s="159" t="str">
        <f>IF(AH169="","",VLOOKUP(AH169,'シフト記号表（従来型・ユニット型共通）'!$C$6:$L$47,10,FALSE))</f>
        <v/>
      </c>
      <c r="AI170" s="159" t="str">
        <f>IF(AI169="","",VLOOKUP(AI169,'シフト記号表（従来型・ユニット型共通）'!$C$6:$L$47,10,FALSE))</f>
        <v/>
      </c>
      <c r="AJ170" s="160" t="str">
        <f>IF(AJ169="","",VLOOKUP(AJ169,'シフト記号表（従来型・ユニット型共通）'!$C$6:$L$47,10,FALSE))</f>
        <v/>
      </c>
      <c r="AK170" s="158" t="str">
        <f>IF(AK169="","",VLOOKUP(AK169,'シフト記号表（従来型・ユニット型共通）'!$C$6:$L$47,10,FALSE))</f>
        <v/>
      </c>
      <c r="AL170" s="159" t="str">
        <f>IF(AL169="","",VLOOKUP(AL169,'シフト記号表（従来型・ユニット型共通）'!$C$6:$L$47,10,FALSE))</f>
        <v/>
      </c>
      <c r="AM170" s="159" t="str">
        <f>IF(AM169="","",VLOOKUP(AM169,'シフト記号表（従来型・ユニット型共通）'!$C$6:$L$47,10,FALSE))</f>
        <v/>
      </c>
      <c r="AN170" s="159" t="str">
        <f>IF(AN169="","",VLOOKUP(AN169,'シフト記号表（従来型・ユニット型共通）'!$C$6:$L$47,10,FALSE))</f>
        <v/>
      </c>
      <c r="AO170" s="159" t="str">
        <f>IF(AO169="","",VLOOKUP(AO169,'シフト記号表（従来型・ユニット型共通）'!$C$6:$L$47,10,FALSE))</f>
        <v/>
      </c>
      <c r="AP170" s="159" t="str">
        <f>IF(AP169="","",VLOOKUP(AP169,'シフト記号表（従来型・ユニット型共通）'!$C$6:$L$47,10,FALSE))</f>
        <v/>
      </c>
      <c r="AQ170" s="160" t="str">
        <f>IF(AQ169="","",VLOOKUP(AQ169,'シフト記号表（従来型・ユニット型共通）'!$C$6:$L$47,10,FALSE))</f>
        <v/>
      </c>
      <c r="AR170" s="158" t="str">
        <f>IF(AR169="","",VLOOKUP(AR169,'シフト記号表（従来型・ユニット型共通）'!$C$6:$L$47,10,FALSE))</f>
        <v/>
      </c>
      <c r="AS170" s="159" t="str">
        <f>IF(AS169="","",VLOOKUP(AS169,'シフト記号表（従来型・ユニット型共通）'!$C$6:$L$47,10,FALSE))</f>
        <v/>
      </c>
      <c r="AT170" s="159" t="str">
        <f>IF(AT169="","",VLOOKUP(AT169,'シフト記号表（従来型・ユニット型共通）'!$C$6:$L$47,10,FALSE))</f>
        <v/>
      </c>
      <c r="AU170" s="159" t="str">
        <f>IF(AU169="","",VLOOKUP(AU169,'シフト記号表（従来型・ユニット型共通）'!$C$6:$L$47,10,FALSE))</f>
        <v/>
      </c>
      <c r="AV170" s="159" t="str">
        <f>IF(AV169="","",VLOOKUP(AV169,'シフト記号表（従来型・ユニット型共通）'!$C$6:$L$47,10,FALSE))</f>
        <v/>
      </c>
      <c r="AW170" s="159" t="str">
        <f>IF(AW169="","",VLOOKUP(AW169,'シフト記号表（従来型・ユニット型共通）'!$C$6:$L$47,10,FALSE))</f>
        <v/>
      </c>
      <c r="AX170" s="160" t="str">
        <f>IF(AX169="","",VLOOKUP(AX169,'シフト記号表（従来型・ユニット型共通）'!$C$6:$L$47,10,FALSE))</f>
        <v/>
      </c>
      <c r="AY170" s="158" t="str">
        <f>IF(AY169="","",VLOOKUP(AY169,'シフト記号表（従来型・ユニット型共通）'!$C$6:$L$47,10,FALSE))</f>
        <v/>
      </c>
      <c r="AZ170" s="159" t="str">
        <f>IF(AZ169="","",VLOOKUP(AZ169,'シフト記号表（従来型・ユニット型共通）'!$C$6:$L$47,10,FALSE))</f>
        <v/>
      </c>
      <c r="BA170" s="159" t="str">
        <f>IF(BA169="","",VLOOKUP(BA169,'シフト記号表（従来型・ユニット型共通）'!$C$6:$L$47,10,FALSE))</f>
        <v/>
      </c>
      <c r="BB170" s="1077">
        <f>IF($BE$3="４週",SUM(W170:AX170),IF($BE$3="暦月",SUM(W170:BA170),""))</f>
        <v>0</v>
      </c>
      <c r="BC170" s="1078"/>
      <c r="BD170" s="1079">
        <f>IF($BE$3="４週",BB170/4,IF($BE$3="暦月",(BB170/($BE$8/7)),""))</f>
        <v>0</v>
      </c>
      <c r="BE170" s="1078"/>
      <c r="BF170" s="1074"/>
      <c r="BG170" s="1075"/>
      <c r="BH170" s="1075"/>
      <c r="BI170" s="1075"/>
      <c r="BJ170" s="1076"/>
    </row>
    <row r="171" spans="2:62" ht="20.25" customHeight="1" x14ac:dyDescent="0.15">
      <c r="B171" s="992">
        <f>B169+1</f>
        <v>78</v>
      </c>
      <c r="C171" s="999"/>
      <c r="D171" s="1000"/>
      <c r="E171" s="153"/>
      <c r="F171" s="154"/>
      <c r="G171" s="153"/>
      <c r="H171" s="154"/>
      <c r="I171" s="1003"/>
      <c r="J171" s="1004"/>
      <c r="K171" s="1052"/>
      <c r="L171" s="1053"/>
      <c r="M171" s="1053"/>
      <c r="N171" s="1000"/>
      <c r="O171" s="1022"/>
      <c r="P171" s="1023"/>
      <c r="Q171" s="1023"/>
      <c r="R171" s="1023"/>
      <c r="S171" s="1024"/>
      <c r="T171" s="173" t="s">
        <v>192</v>
      </c>
      <c r="V171" s="174"/>
      <c r="W171" s="166"/>
      <c r="X171" s="167"/>
      <c r="Y171" s="167"/>
      <c r="Z171" s="167"/>
      <c r="AA171" s="167"/>
      <c r="AB171" s="167"/>
      <c r="AC171" s="168"/>
      <c r="AD171" s="166"/>
      <c r="AE171" s="167"/>
      <c r="AF171" s="167"/>
      <c r="AG171" s="167"/>
      <c r="AH171" s="167"/>
      <c r="AI171" s="167"/>
      <c r="AJ171" s="168"/>
      <c r="AK171" s="166"/>
      <c r="AL171" s="167"/>
      <c r="AM171" s="167"/>
      <c r="AN171" s="167"/>
      <c r="AO171" s="167"/>
      <c r="AP171" s="167"/>
      <c r="AQ171" s="168"/>
      <c r="AR171" s="166"/>
      <c r="AS171" s="167"/>
      <c r="AT171" s="167"/>
      <c r="AU171" s="167"/>
      <c r="AV171" s="167"/>
      <c r="AW171" s="167"/>
      <c r="AX171" s="168"/>
      <c r="AY171" s="166"/>
      <c r="AZ171" s="167"/>
      <c r="BA171" s="169"/>
      <c r="BB171" s="1054"/>
      <c r="BC171" s="1055"/>
      <c r="BD171" s="1056"/>
      <c r="BE171" s="1057"/>
      <c r="BF171" s="1058"/>
      <c r="BG171" s="1059"/>
      <c r="BH171" s="1059"/>
      <c r="BI171" s="1059"/>
      <c r="BJ171" s="1060"/>
    </row>
    <row r="172" spans="2:62" ht="20.25" customHeight="1" x14ac:dyDescent="0.15">
      <c r="B172" s="993"/>
      <c r="C172" s="1080"/>
      <c r="D172" s="1081"/>
      <c r="E172" s="175"/>
      <c r="F172" s="176">
        <f>C171</f>
        <v>0</v>
      </c>
      <c r="G172" s="175"/>
      <c r="H172" s="176">
        <f>I171</f>
        <v>0</v>
      </c>
      <c r="I172" s="1082"/>
      <c r="J172" s="1083"/>
      <c r="K172" s="1084"/>
      <c r="L172" s="1085"/>
      <c r="M172" s="1085"/>
      <c r="N172" s="1081"/>
      <c r="O172" s="1022"/>
      <c r="P172" s="1023"/>
      <c r="Q172" s="1023"/>
      <c r="R172" s="1023"/>
      <c r="S172" s="1024"/>
      <c r="T172" s="170" t="s">
        <v>195</v>
      </c>
      <c r="U172" s="171"/>
      <c r="V172" s="172"/>
      <c r="W172" s="158" t="str">
        <f>IF(W171="","",VLOOKUP(W171,'シフト記号表（従来型・ユニット型共通）'!$C$6:$L$47,10,FALSE))</f>
        <v/>
      </c>
      <c r="X172" s="159" t="str">
        <f>IF(X171="","",VLOOKUP(X171,'シフト記号表（従来型・ユニット型共通）'!$C$6:$L$47,10,FALSE))</f>
        <v/>
      </c>
      <c r="Y172" s="159" t="str">
        <f>IF(Y171="","",VLOOKUP(Y171,'シフト記号表（従来型・ユニット型共通）'!$C$6:$L$47,10,FALSE))</f>
        <v/>
      </c>
      <c r="Z172" s="159" t="str">
        <f>IF(Z171="","",VLOOKUP(Z171,'シフト記号表（従来型・ユニット型共通）'!$C$6:$L$47,10,FALSE))</f>
        <v/>
      </c>
      <c r="AA172" s="159" t="str">
        <f>IF(AA171="","",VLOOKUP(AA171,'シフト記号表（従来型・ユニット型共通）'!$C$6:$L$47,10,FALSE))</f>
        <v/>
      </c>
      <c r="AB172" s="159" t="str">
        <f>IF(AB171="","",VLOOKUP(AB171,'シフト記号表（従来型・ユニット型共通）'!$C$6:$L$47,10,FALSE))</f>
        <v/>
      </c>
      <c r="AC172" s="160" t="str">
        <f>IF(AC171="","",VLOOKUP(AC171,'シフト記号表（従来型・ユニット型共通）'!$C$6:$L$47,10,FALSE))</f>
        <v/>
      </c>
      <c r="AD172" s="158" t="str">
        <f>IF(AD171="","",VLOOKUP(AD171,'シフト記号表（従来型・ユニット型共通）'!$C$6:$L$47,10,FALSE))</f>
        <v/>
      </c>
      <c r="AE172" s="159" t="str">
        <f>IF(AE171="","",VLOOKUP(AE171,'シフト記号表（従来型・ユニット型共通）'!$C$6:$L$47,10,FALSE))</f>
        <v/>
      </c>
      <c r="AF172" s="159" t="str">
        <f>IF(AF171="","",VLOOKUP(AF171,'シフト記号表（従来型・ユニット型共通）'!$C$6:$L$47,10,FALSE))</f>
        <v/>
      </c>
      <c r="AG172" s="159" t="str">
        <f>IF(AG171="","",VLOOKUP(AG171,'シフト記号表（従来型・ユニット型共通）'!$C$6:$L$47,10,FALSE))</f>
        <v/>
      </c>
      <c r="AH172" s="159" t="str">
        <f>IF(AH171="","",VLOOKUP(AH171,'シフト記号表（従来型・ユニット型共通）'!$C$6:$L$47,10,FALSE))</f>
        <v/>
      </c>
      <c r="AI172" s="159" t="str">
        <f>IF(AI171="","",VLOOKUP(AI171,'シフト記号表（従来型・ユニット型共通）'!$C$6:$L$47,10,FALSE))</f>
        <v/>
      </c>
      <c r="AJ172" s="160" t="str">
        <f>IF(AJ171="","",VLOOKUP(AJ171,'シフト記号表（従来型・ユニット型共通）'!$C$6:$L$47,10,FALSE))</f>
        <v/>
      </c>
      <c r="AK172" s="158" t="str">
        <f>IF(AK171="","",VLOOKUP(AK171,'シフト記号表（従来型・ユニット型共通）'!$C$6:$L$47,10,FALSE))</f>
        <v/>
      </c>
      <c r="AL172" s="159" t="str">
        <f>IF(AL171="","",VLOOKUP(AL171,'シフト記号表（従来型・ユニット型共通）'!$C$6:$L$47,10,FALSE))</f>
        <v/>
      </c>
      <c r="AM172" s="159" t="str">
        <f>IF(AM171="","",VLOOKUP(AM171,'シフト記号表（従来型・ユニット型共通）'!$C$6:$L$47,10,FALSE))</f>
        <v/>
      </c>
      <c r="AN172" s="159" t="str">
        <f>IF(AN171="","",VLOOKUP(AN171,'シフト記号表（従来型・ユニット型共通）'!$C$6:$L$47,10,FALSE))</f>
        <v/>
      </c>
      <c r="AO172" s="159" t="str">
        <f>IF(AO171="","",VLOOKUP(AO171,'シフト記号表（従来型・ユニット型共通）'!$C$6:$L$47,10,FALSE))</f>
        <v/>
      </c>
      <c r="AP172" s="159" t="str">
        <f>IF(AP171="","",VLOOKUP(AP171,'シフト記号表（従来型・ユニット型共通）'!$C$6:$L$47,10,FALSE))</f>
        <v/>
      </c>
      <c r="AQ172" s="160" t="str">
        <f>IF(AQ171="","",VLOOKUP(AQ171,'シフト記号表（従来型・ユニット型共通）'!$C$6:$L$47,10,FALSE))</f>
        <v/>
      </c>
      <c r="AR172" s="158" t="str">
        <f>IF(AR171="","",VLOOKUP(AR171,'シフト記号表（従来型・ユニット型共通）'!$C$6:$L$47,10,FALSE))</f>
        <v/>
      </c>
      <c r="AS172" s="159" t="str">
        <f>IF(AS171="","",VLOOKUP(AS171,'シフト記号表（従来型・ユニット型共通）'!$C$6:$L$47,10,FALSE))</f>
        <v/>
      </c>
      <c r="AT172" s="159" t="str">
        <f>IF(AT171="","",VLOOKUP(AT171,'シフト記号表（従来型・ユニット型共通）'!$C$6:$L$47,10,FALSE))</f>
        <v/>
      </c>
      <c r="AU172" s="159" t="str">
        <f>IF(AU171="","",VLOOKUP(AU171,'シフト記号表（従来型・ユニット型共通）'!$C$6:$L$47,10,FALSE))</f>
        <v/>
      </c>
      <c r="AV172" s="159" t="str">
        <f>IF(AV171="","",VLOOKUP(AV171,'シフト記号表（従来型・ユニット型共通）'!$C$6:$L$47,10,FALSE))</f>
        <v/>
      </c>
      <c r="AW172" s="159" t="str">
        <f>IF(AW171="","",VLOOKUP(AW171,'シフト記号表（従来型・ユニット型共通）'!$C$6:$L$47,10,FALSE))</f>
        <v/>
      </c>
      <c r="AX172" s="160" t="str">
        <f>IF(AX171="","",VLOOKUP(AX171,'シフト記号表（従来型・ユニット型共通）'!$C$6:$L$47,10,FALSE))</f>
        <v/>
      </c>
      <c r="AY172" s="158" t="str">
        <f>IF(AY171="","",VLOOKUP(AY171,'シフト記号表（従来型・ユニット型共通）'!$C$6:$L$47,10,FALSE))</f>
        <v/>
      </c>
      <c r="AZ172" s="159" t="str">
        <f>IF(AZ171="","",VLOOKUP(AZ171,'シフト記号表（従来型・ユニット型共通）'!$C$6:$L$47,10,FALSE))</f>
        <v/>
      </c>
      <c r="BA172" s="159" t="str">
        <f>IF(BA171="","",VLOOKUP(BA171,'シフト記号表（従来型・ユニット型共通）'!$C$6:$L$47,10,FALSE))</f>
        <v/>
      </c>
      <c r="BB172" s="1077">
        <f>IF($BE$3="４週",SUM(W172:AX172),IF($BE$3="暦月",SUM(W172:BA172),""))</f>
        <v>0</v>
      </c>
      <c r="BC172" s="1078"/>
      <c r="BD172" s="1079">
        <f>IF($BE$3="４週",BB172/4,IF($BE$3="暦月",(BB172/($BE$8/7)),""))</f>
        <v>0</v>
      </c>
      <c r="BE172" s="1078"/>
      <c r="BF172" s="1074"/>
      <c r="BG172" s="1075"/>
      <c r="BH172" s="1075"/>
      <c r="BI172" s="1075"/>
      <c r="BJ172" s="1076"/>
    </row>
    <row r="173" spans="2:62" ht="20.25" customHeight="1" x14ac:dyDescent="0.15">
      <c r="B173" s="992">
        <f>B171+1</f>
        <v>79</v>
      </c>
      <c r="C173" s="999"/>
      <c r="D173" s="1000"/>
      <c r="E173" s="153"/>
      <c r="F173" s="154"/>
      <c r="G173" s="153"/>
      <c r="H173" s="154"/>
      <c r="I173" s="1003"/>
      <c r="J173" s="1004"/>
      <c r="K173" s="1052"/>
      <c r="L173" s="1053"/>
      <c r="M173" s="1053"/>
      <c r="N173" s="1000"/>
      <c r="O173" s="1022"/>
      <c r="P173" s="1023"/>
      <c r="Q173" s="1023"/>
      <c r="R173" s="1023"/>
      <c r="S173" s="1024"/>
      <c r="T173" s="173" t="s">
        <v>192</v>
      </c>
      <c r="V173" s="174"/>
      <c r="W173" s="166"/>
      <c r="X173" s="167"/>
      <c r="Y173" s="167"/>
      <c r="Z173" s="167"/>
      <c r="AA173" s="167"/>
      <c r="AB173" s="167"/>
      <c r="AC173" s="168"/>
      <c r="AD173" s="166"/>
      <c r="AE173" s="167"/>
      <c r="AF173" s="167"/>
      <c r="AG173" s="167"/>
      <c r="AH173" s="167"/>
      <c r="AI173" s="167"/>
      <c r="AJ173" s="168"/>
      <c r="AK173" s="166"/>
      <c r="AL173" s="167"/>
      <c r="AM173" s="167"/>
      <c r="AN173" s="167"/>
      <c r="AO173" s="167"/>
      <c r="AP173" s="167"/>
      <c r="AQ173" s="168"/>
      <c r="AR173" s="166"/>
      <c r="AS173" s="167"/>
      <c r="AT173" s="167"/>
      <c r="AU173" s="167"/>
      <c r="AV173" s="167"/>
      <c r="AW173" s="167"/>
      <c r="AX173" s="168"/>
      <c r="AY173" s="166"/>
      <c r="AZ173" s="167"/>
      <c r="BA173" s="169"/>
      <c r="BB173" s="1054"/>
      <c r="BC173" s="1055"/>
      <c r="BD173" s="1056"/>
      <c r="BE173" s="1057"/>
      <c r="BF173" s="1058"/>
      <c r="BG173" s="1059"/>
      <c r="BH173" s="1059"/>
      <c r="BI173" s="1059"/>
      <c r="BJ173" s="1060"/>
    </row>
    <row r="174" spans="2:62" ht="20.25" customHeight="1" x14ac:dyDescent="0.15">
      <c r="B174" s="993"/>
      <c r="C174" s="1080"/>
      <c r="D174" s="1081"/>
      <c r="E174" s="175"/>
      <c r="F174" s="176">
        <f>C173</f>
        <v>0</v>
      </c>
      <c r="G174" s="175"/>
      <c r="H174" s="176">
        <f>I173</f>
        <v>0</v>
      </c>
      <c r="I174" s="1082"/>
      <c r="J174" s="1083"/>
      <c r="K174" s="1084"/>
      <c r="L174" s="1085"/>
      <c r="M174" s="1085"/>
      <c r="N174" s="1081"/>
      <c r="O174" s="1022"/>
      <c r="P174" s="1023"/>
      <c r="Q174" s="1023"/>
      <c r="R174" s="1023"/>
      <c r="S174" s="1024"/>
      <c r="T174" s="170" t="s">
        <v>195</v>
      </c>
      <c r="U174" s="171"/>
      <c r="V174" s="172"/>
      <c r="W174" s="158" t="str">
        <f>IF(W173="","",VLOOKUP(W173,'シフト記号表（従来型・ユニット型共通）'!$C$6:$L$47,10,FALSE))</f>
        <v/>
      </c>
      <c r="X174" s="159" t="str">
        <f>IF(X173="","",VLOOKUP(X173,'シフト記号表（従来型・ユニット型共通）'!$C$6:$L$47,10,FALSE))</f>
        <v/>
      </c>
      <c r="Y174" s="159" t="str">
        <f>IF(Y173="","",VLOOKUP(Y173,'シフト記号表（従来型・ユニット型共通）'!$C$6:$L$47,10,FALSE))</f>
        <v/>
      </c>
      <c r="Z174" s="159" t="str">
        <f>IF(Z173="","",VLOOKUP(Z173,'シフト記号表（従来型・ユニット型共通）'!$C$6:$L$47,10,FALSE))</f>
        <v/>
      </c>
      <c r="AA174" s="159" t="str">
        <f>IF(AA173="","",VLOOKUP(AA173,'シフト記号表（従来型・ユニット型共通）'!$C$6:$L$47,10,FALSE))</f>
        <v/>
      </c>
      <c r="AB174" s="159" t="str">
        <f>IF(AB173="","",VLOOKUP(AB173,'シフト記号表（従来型・ユニット型共通）'!$C$6:$L$47,10,FALSE))</f>
        <v/>
      </c>
      <c r="AC174" s="160" t="str">
        <f>IF(AC173="","",VLOOKUP(AC173,'シフト記号表（従来型・ユニット型共通）'!$C$6:$L$47,10,FALSE))</f>
        <v/>
      </c>
      <c r="AD174" s="158" t="str">
        <f>IF(AD173="","",VLOOKUP(AD173,'シフト記号表（従来型・ユニット型共通）'!$C$6:$L$47,10,FALSE))</f>
        <v/>
      </c>
      <c r="AE174" s="159" t="str">
        <f>IF(AE173="","",VLOOKUP(AE173,'シフト記号表（従来型・ユニット型共通）'!$C$6:$L$47,10,FALSE))</f>
        <v/>
      </c>
      <c r="AF174" s="159" t="str">
        <f>IF(AF173="","",VLOOKUP(AF173,'シフト記号表（従来型・ユニット型共通）'!$C$6:$L$47,10,FALSE))</f>
        <v/>
      </c>
      <c r="AG174" s="159" t="str">
        <f>IF(AG173="","",VLOOKUP(AG173,'シフト記号表（従来型・ユニット型共通）'!$C$6:$L$47,10,FALSE))</f>
        <v/>
      </c>
      <c r="AH174" s="159" t="str">
        <f>IF(AH173="","",VLOOKUP(AH173,'シフト記号表（従来型・ユニット型共通）'!$C$6:$L$47,10,FALSE))</f>
        <v/>
      </c>
      <c r="AI174" s="159" t="str">
        <f>IF(AI173="","",VLOOKUP(AI173,'シフト記号表（従来型・ユニット型共通）'!$C$6:$L$47,10,FALSE))</f>
        <v/>
      </c>
      <c r="AJ174" s="160" t="str">
        <f>IF(AJ173="","",VLOOKUP(AJ173,'シフト記号表（従来型・ユニット型共通）'!$C$6:$L$47,10,FALSE))</f>
        <v/>
      </c>
      <c r="AK174" s="158" t="str">
        <f>IF(AK173="","",VLOOKUP(AK173,'シフト記号表（従来型・ユニット型共通）'!$C$6:$L$47,10,FALSE))</f>
        <v/>
      </c>
      <c r="AL174" s="159" t="str">
        <f>IF(AL173="","",VLOOKUP(AL173,'シフト記号表（従来型・ユニット型共通）'!$C$6:$L$47,10,FALSE))</f>
        <v/>
      </c>
      <c r="AM174" s="159" t="str">
        <f>IF(AM173="","",VLOOKUP(AM173,'シフト記号表（従来型・ユニット型共通）'!$C$6:$L$47,10,FALSE))</f>
        <v/>
      </c>
      <c r="AN174" s="159" t="str">
        <f>IF(AN173="","",VLOOKUP(AN173,'シフト記号表（従来型・ユニット型共通）'!$C$6:$L$47,10,FALSE))</f>
        <v/>
      </c>
      <c r="AO174" s="159" t="str">
        <f>IF(AO173="","",VLOOKUP(AO173,'シフト記号表（従来型・ユニット型共通）'!$C$6:$L$47,10,FALSE))</f>
        <v/>
      </c>
      <c r="AP174" s="159" t="str">
        <f>IF(AP173="","",VLOOKUP(AP173,'シフト記号表（従来型・ユニット型共通）'!$C$6:$L$47,10,FALSE))</f>
        <v/>
      </c>
      <c r="AQ174" s="160" t="str">
        <f>IF(AQ173="","",VLOOKUP(AQ173,'シフト記号表（従来型・ユニット型共通）'!$C$6:$L$47,10,FALSE))</f>
        <v/>
      </c>
      <c r="AR174" s="158" t="str">
        <f>IF(AR173="","",VLOOKUP(AR173,'シフト記号表（従来型・ユニット型共通）'!$C$6:$L$47,10,FALSE))</f>
        <v/>
      </c>
      <c r="AS174" s="159" t="str">
        <f>IF(AS173="","",VLOOKUP(AS173,'シフト記号表（従来型・ユニット型共通）'!$C$6:$L$47,10,FALSE))</f>
        <v/>
      </c>
      <c r="AT174" s="159" t="str">
        <f>IF(AT173="","",VLOOKUP(AT173,'シフト記号表（従来型・ユニット型共通）'!$C$6:$L$47,10,FALSE))</f>
        <v/>
      </c>
      <c r="AU174" s="159" t="str">
        <f>IF(AU173="","",VLOOKUP(AU173,'シフト記号表（従来型・ユニット型共通）'!$C$6:$L$47,10,FALSE))</f>
        <v/>
      </c>
      <c r="AV174" s="159" t="str">
        <f>IF(AV173="","",VLOOKUP(AV173,'シフト記号表（従来型・ユニット型共通）'!$C$6:$L$47,10,FALSE))</f>
        <v/>
      </c>
      <c r="AW174" s="159" t="str">
        <f>IF(AW173="","",VLOOKUP(AW173,'シフト記号表（従来型・ユニット型共通）'!$C$6:$L$47,10,FALSE))</f>
        <v/>
      </c>
      <c r="AX174" s="160" t="str">
        <f>IF(AX173="","",VLOOKUP(AX173,'シフト記号表（従来型・ユニット型共通）'!$C$6:$L$47,10,FALSE))</f>
        <v/>
      </c>
      <c r="AY174" s="158" t="str">
        <f>IF(AY173="","",VLOOKUP(AY173,'シフト記号表（従来型・ユニット型共通）'!$C$6:$L$47,10,FALSE))</f>
        <v/>
      </c>
      <c r="AZ174" s="159" t="str">
        <f>IF(AZ173="","",VLOOKUP(AZ173,'シフト記号表（従来型・ユニット型共通）'!$C$6:$L$47,10,FALSE))</f>
        <v/>
      </c>
      <c r="BA174" s="159" t="str">
        <f>IF(BA173="","",VLOOKUP(BA173,'シフト記号表（従来型・ユニット型共通）'!$C$6:$L$47,10,FALSE))</f>
        <v/>
      </c>
      <c r="BB174" s="1077">
        <f>IF($BE$3="４週",SUM(W174:AX174),IF($BE$3="暦月",SUM(W174:BA174),""))</f>
        <v>0</v>
      </c>
      <c r="BC174" s="1078"/>
      <c r="BD174" s="1079">
        <f>IF($BE$3="４週",BB174/4,IF($BE$3="暦月",(BB174/($BE$8/7)),""))</f>
        <v>0</v>
      </c>
      <c r="BE174" s="1078"/>
      <c r="BF174" s="1074"/>
      <c r="BG174" s="1075"/>
      <c r="BH174" s="1075"/>
      <c r="BI174" s="1075"/>
      <c r="BJ174" s="1076"/>
    </row>
    <row r="175" spans="2:62" ht="20.25" customHeight="1" x14ac:dyDescent="0.15">
      <c r="B175" s="992">
        <f>B173+1</f>
        <v>80</v>
      </c>
      <c r="C175" s="999"/>
      <c r="D175" s="1000"/>
      <c r="E175" s="153"/>
      <c r="F175" s="154"/>
      <c r="G175" s="153"/>
      <c r="H175" s="154"/>
      <c r="I175" s="1003"/>
      <c r="J175" s="1004"/>
      <c r="K175" s="1052"/>
      <c r="L175" s="1053"/>
      <c r="M175" s="1053"/>
      <c r="N175" s="1000"/>
      <c r="O175" s="1022"/>
      <c r="P175" s="1023"/>
      <c r="Q175" s="1023"/>
      <c r="R175" s="1023"/>
      <c r="S175" s="1024"/>
      <c r="T175" s="173" t="s">
        <v>192</v>
      </c>
      <c r="V175" s="174"/>
      <c r="W175" s="166"/>
      <c r="X175" s="167"/>
      <c r="Y175" s="167"/>
      <c r="Z175" s="167"/>
      <c r="AA175" s="167"/>
      <c r="AB175" s="167"/>
      <c r="AC175" s="168"/>
      <c r="AD175" s="166"/>
      <c r="AE175" s="167"/>
      <c r="AF175" s="167"/>
      <c r="AG175" s="167"/>
      <c r="AH175" s="167"/>
      <c r="AI175" s="167"/>
      <c r="AJ175" s="168"/>
      <c r="AK175" s="166"/>
      <c r="AL175" s="167"/>
      <c r="AM175" s="167"/>
      <c r="AN175" s="167"/>
      <c r="AO175" s="167"/>
      <c r="AP175" s="167"/>
      <c r="AQ175" s="168"/>
      <c r="AR175" s="166"/>
      <c r="AS175" s="167"/>
      <c r="AT175" s="167"/>
      <c r="AU175" s="167"/>
      <c r="AV175" s="167"/>
      <c r="AW175" s="167"/>
      <c r="AX175" s="168"/>
      <c r="AY175" s="166"/>
      <c r="AZ175" s="167"/>
      <c r="BA175" s="169"/>
      <c r="BB175" s="1054"/>
      <c r="BC175" s="1055"/>
      <c r="BD175" s="1056"/>
      <c r="BE175" s="1057"/>
      <c r="BF175" s="1058"/>
      <c r="BG175" s="1059"/>
      <c r="BH175" s="1059"/>
      <c r="BI175" s="1059"/>
      <c r="BJ175" s="1060"/>
    </row>
    <row r="176" spans="2:62" ht="20.25" customHeight="1" x14ac:dyDescent="0.15">
      <c r="B176" s="993"/>
      <c r="C176" s="1080"/>
      <c r="D176" s="1081"/>
      <c r="E176" s="175"/>
      <c r="F176" s="176">
        <f>C175</f>
        <v>0</v>
      </c>
      <c r="G176" s="175"/>
      <c r="H176" s="176">
        <f>I175</f>
        <v>0</v>
      </c>
      <c r="I176" s="1082"/>
      <c r="J176" s="1083"/>
      <c r="K176" s="1084"/>
      <c r="L176" s="1085"/>
      <c r="M176" s="1085"/>
      <c r="N176" s="1081"/>
      <c r="O176" s="1022"/>
      <c r="P176" s="1023"/>
      <c r="Q176" s="1023"/>
      <c r="R176" s="1023"/>
      <c r="S176" s="1024"/>
      <c r="T176" s="170" t="s">
        <v>195</v>
      </c>
      <c r="U176" s="171"/>
      <c r="V176" s="172"/>
      <c r="W176" s="158" t="str">
        <f>IF(W175="","",VLOOKUP(W175,'シフト記号表（従来型・ユニット型共通）'!$C$6:$L$47,10,FALSE))</f>
        <v/>
      </c>
      <c r="X176" s="159" t="str">
        <f>IF(X175="","",VLOOKUP(X175,'シフト記号表（従来型・ユニット型共通）'!$C$6:$L$47,10,FALSE))</f>
        <v/>
      </c>
      <c r="Y176" s="159" t="str">
        <f>IF(Y175="","",VLOOKUP(Y175,'シフト記号表（従来型・ユニット型共通）'!$C$6:$L$47,10,FALSE))</f>
        <v/>
      </c>
      <c r="Z176" s="159" t="str">
        <f>IF(Z175="","",VLOOKUP(Z175,'シフト記号表（従来型・ユニット型共通）'!$C$6:$L$47,10,FALSE))</f>
        <v/>
      </c>
      <c r="AA176" s="159" t="str">
        <f>IF(AA175="","",VLOOKUP(AA175,'シフト記号表（従来型・ユニット型共通）'!$C$6:$L$47,10,FALSE))</f>
        <v/>
      </c>
      <c r="AB176" s="159" t="str">
        <f>IF(AB175="","",VLOOKUP(AB175,'シフト記号表（従来型・ユニット型共通）'!$C$6:$L$47,10,FALSE))</f>
        <v/>
      </c>
      <c r="AC176" s="160" t="str">
        <f>IF(AC175="","",VLOOKUP(AC175,'シフト記号表（従来型・ユニット型共通）'!$C$6:$L$47,10,FALSE))</f>
        <v/>
      </c>
      <c r="AD176" s="158" t="str">
        <f>IF(AD175="","",VLOOKUP(AD175,'シフト記号表（従来型・ユニット型共通）'!$C$6:$L$47,10,FALSE))</f>
        <v/>
      </c>
      <c r="AE176" s="159" t="str">
        <f>IF(AE175="","",VLOOKUP(AE175,'シフト記号表（従来型・ユニット型共通）'!$C$6:$L$47,10,FALSE))</f>
        <v/>
      </c>
      <c r="AF176" s="159" t="str">
        <f>IF(AF175="","",VLOOKUP(AF175,'シフト記号表（従来型・ユニット型共通）'!$C$6:$L$47,10,FALSE))</f>
        <v/>
      </c>
      <c r="AG176" s="159" t="str">
        <f>IF(AG175="","",VLOOKUP(AG175,'シフト記号表（従来型・ユニット型共通）'!$C$6:$L$47,10,FALSE))</f>
        <v/>
      </c>
      <c r="AH176" s="159" t="str">
        <f>IF(AH175="","",VLOOKUP(AH175,'シフト記号表（従来型・ユニット型共通）'!$C$6:$L$47,10,FALSE))</f>
        <v/>
      </c>
      <c r="AI176" s="159" t="str">
        <f>IF(AI175="","",VLOOKUP(AI175,'シフト記号表（従来型・ユニット型共通）'!$C$6:$L$47,10,FALSE))</f>
        <v/>
      </c>
      <c r="AJ176" s="160" t="str">
        <f>IF(AJ175="","",VLOOKUP(AJ175,'シフト記号表（従来型・ユニット型共通）'!$C$6:$L$47,10,FALSE))</f>
        <v/>
      </c>
      <c r="AK176" s="158" t="str">
        <f>IF(AK175="","",VLOOKUP(AK175,'シフト記号表（従来型・ユニット型共通）'!$C$6:$L$47,10,FALSE))</f>
        <v/>
      </c>
      <c r="AL176" s="159" t="str">
        <f>IF(AL175="","",VLOOKUP(AL175,'シフト記号表（従来型・ユニット型共通）'!$C$6:$L$47,10,FALSE))</f>
        <v/>
      </c>
      <c r="AM176" s="159" t="str">
        <f>IF(AM175="","",VLOOKUP(AM175,'シフト記号表（従来型・ユニット型共通）'!$C$6:$L$47,10,FALSE))</f>
        <v/>
      </c>
      <c r="AN176" s="159" t="str">
        <f>IF(AN175="","",VLOOKUP(AN175,'シフト記号表（従来型・ユニット型共通）'!$C$6:$L$47,10,FALSE))</f>
        <v/>
      </c>
      <c r="AO176" s="159" t="str">
        <f>IF(AO175="","",VLOOKUP(AO175,'シフト記号表（従来型・ユニット型共通）'!$C$6:$L$47,10,FALSE))</f>
        <v/>
      </c>
      <c r="AP176" s="159" t="str">
        <f>IF(AP175="","",VLOOKUP(AP175,'シフト記号表（従来型・ユニット型共通）'!$C$6:$L$47,10,FALSE))</f>
        <v/>
      </c>
      <c r="AQ176" s="160" t="str">
        <f>IF(AQ175="","",VLOOKUP(AQ175,'シフト記号表（従来型・ユニット型共通）'!$C$6:$L$47,10,FALSE))</f>
        <v/>
      </c>
      <c r="AR176" s="158" t="str">
        <f>IF(AR175="","",VLOOKUP(AR175,'シフト記号表（従来型・ユニット型共通）'!$C$6:$L$47,10,FALSE))</f>
        <v/>
      </c>
      <c r="AS176" s="159" t="str">
        <f>IF(AS175="","",VLOOKUP(AS175,'シフト記号表（従来型・ユニット型共通）'!$C$6:$L$47,10,FALSE))</f>
        <v/>
      </c>
      <c r="AT176" s="159" t="str">
        <f>IF(AT175="","",VLOOKUP(AT175,'シフト記号表（従来型・ユニット型共通）'!$C$6:$L$47,10,FALSE))</f>
        <v/>
      </c>
      <c r="AU176" s="159" t="str">
        <f>IF(AU175="","",VLOOKUP(AU175,'シフト記号表（従来型・ユニット型共通）'!$C$6:$L$47,10,FALSE))</f>
        <v/>
      </c>
      <c r="AV176" s="159" t="str">
        <f>IF(AV175="","",VLOOKUP(AV175,'シフト記号表（従来型・ユニット型共通）'!$C$6:$L$47,10,FALSE))</f>
        <v/>
      </c>
      <c r="AW176" s="159" t="str">
        <f>IF(AW175="","",VLOOKUP(AW175,'シフト記号表（従来型・ユニット型共通）'!$C$6:$L$47,10,FALSE))</f>
        <v/>
      </c>
      <c r="AX176" s="160" t="str">
        <f>IF(AX175="","",VLOOKUP(AX175,'シフト記号表（従来型・ユニット型共通）'!$C$6:$L$47,10,FALSE))</f>
        <v/>
      </c>
      <c r="AY176" s="158" t="str">
        <f>IF(AY175="","",VLOOKUP(AY175,'シフト記号表（従来型・ユニット型共通）'!$C$6:$L$47,10,FALSE))</f>
        <v/>
      </c>
      <c r="AZ176" s="159" t="str">
        <f>IF(AZ175="","",VLOOKUP(AZ175,'シフト記号表（従来型・ユニット型共通）'!$C$6:$L$47,10,FALSE))</f>
        <v/>
      </c>
      <c r="BA176" s="159" t="str">
        <f>IF(BA175="","",VLOOKUP(BA175,'シフト記号表（従来型・ユニット型共通）'!$C$6:$L$47,10,FALSE))</f>
        <v/>
      </c>
      <c r="BB176" s="1077">
        <f>IF($BE$3="４週",SUM(W176:AX176),IF($BE$3="暦月",SUM(W176:BA176),""))</f>
        <v>0</v>
      </c>
      <c r="BC176" s="1078"/>
      <c r="BD176" s="1079">
        <f>IF($BE$3="４週",BB176/4,IF($BE$3="暦月",(BB176/($BE$8/7)),""))</f>
        <v>0</v>
      </c>
      <c r="BE176" s="1078"/>
      <c r="BF176" s="1074"/>
      <c r="BG176" s="1075"/>
      <c r="BH176" s="1075"/>
      <c r="BI176" s="1075"/>
      <c r="BJ176" s="1076"/>
    </row>
    <row r="177" spans="2:62" ht="20.25" customHeight="1" x14ac:dyDescent="0.15">
      <c r="B177" s="992">
        <f>B175+1</f>
        <v>81</v>
      </c>
      <c r="C177" s="999"/>
      <c r="D177" s="1000"/>
      <c r="E177" s="153"/>
      <c r="F177" s="154"/>
      <c r="G177" s="153"/>
      <c r="H177" s="154"/>
      <c r="I177" s="1003"/>
      <c r="J177" s="1004"/>
      <c r="K177" s="1052"/>
      <c r="L177" s="1053"/>
      <c r="M177" s="1053"/>
      <c r="N177" s="1000"/>
      <c r="O177" s="1022"/>
      <c r="P177" s="1023"/>
      <c r="Q177" s="1023"/>
      <c r="R177" s="1023"/>
      <c r="S177" s="1024"/>
      <c r="T177" s="173" t="s">
        <v>192</v>
      </c>
      <c r="V177" s="174"/>
      <c r="W177" s="166"/>
      <c r="X177" s="167"/>
      <c r="Y177" s="167"/>
      <c r="Z177" s="167"/>
      <c r="AA177" s="167"/>
      <c r="AB177" s="167"/>
      <c r="AC177" s="168"/>
      <c r="AD177" s="166"/>
      <c r="AE177" s="167"/>
      <c r="AF177" s="167"/>
      <c r="AG177" s="167"/>
      <c r="AH177" s="167"/>
      <c r="AI177" s="167"/>
      <c r="AJ177" s="168"/>
      <c r="AK177" s="166"/>
      <c r="AL177" s="167"/>
      <c r="AM177" s="167"/>
      <c r="AN177" s="167"/>
      <c r="AO177" s="167"/>
      <c r="AP177" s="167"/>
      <c r="AQ177" s="168"/>
      <c r="AR177" s="166"/>
      <c r="AS177" s="167"/>
      <c r="AT177" s="167"/>
      <c r="AU177" s="167"/>
      <c r="AV177" s="167"/>
      <c r="AW177" s="167"/>
      <c r="AX177" s="168"/>
      <c r="AY177" s="166"/>
      <c r="AZ177" s="167"/>
      <c r="BA177" s="169"/>
      <c r="BB177" s="1054"/>
      <c r="BC177" s="1055"/>
      <c r="BD177" s="1056"/>
      <c r="BE177" s="1057"/>
      <c r="BF177" s="1058"/>
      <c r="BG177" s="1059"/>
      <c r="BH177" s="1059"/>
      <c r="BI177" s="1059"/>
      <c r="BJ177" s="1060"/>
    </row>
    <row r="178" spans="2:62" ht="20.25" customHeight="1" x14ac:dyDescent="0.15">
      <c r="B178" s="993"/>
      <c r="C178" s="1080"/>
      <c r="D178" s="1081"/>
      <c r="E178" s="175"/>
      <c r="F178" s="176">
        <f>C177</f>
        <v>0</v>
      </c>
      <c r="G178" s="175"/>
      <c r="H178" s="176">
        <f>I177</f>
        <v>0</v>
      </c>
      <c r="I178" s="1082"/>
      <c r="J178" s="1083"/>
      <c r="K178" s="1084"/>
      <c r="L178" s="1085"/>
      <c r="M178" s="1085"/>
      <c r="N178" s="1081"/>
      <c r="O178" s="1022"/>
      <c r="P178" s="1023"/>
      <c r="Q178" s="1023"/>
      <c r="R178" s="1023"/>
      <c r="S178" s="1024"/>
      <c r="T178" s="170" t="s">
        <v>195</v>
      </c>
      <c r="U178" s="171"/>
      <c r="V178" s="172"/>
      <c r="W178" s="158" t="str">
        <f>IF(W177="","",VLOOKUP(W177,'シフト記号表（従来型・ユニット型共通）'!$C$6:$L$47,10,FALSE))</f>
        <v/>
      </c>
      <c r="X178" s="159" t="str">
        <f>IF(X177="","",VLOOKUP(X177,'シフト記号表（従来型・ユニット型共通）'!$C$6:$L$47,10,FALSE))</f>
        <v/>
      </c>
      <c r="Y178" s="159" t="str">
        <f>IF(Y177="","",VLOOKUP(Y177,'シフト記号表（従来型・ユニット型共通）'!$C$6:$L$47,10,FALSE))</f>
        <v/>
      </c>
      <c r="Z178" s="159" t="str">
        <f>IF(Z177="","",VLOOKUP(Z177,'シフト記号表（従来型・ユニット型共通）'!$C$6:$L$47,10,FALSE))</f>
        <v/>
      </c>
      <c r="AA178" s="159" t="str">
        <f>IF(AA177="","",VLOOKUP(AA177,'シフト記号表（従来型・ユニット型共通）'!$C$6:$L$47,10,FALSE))</f>
        <v/>
      </c>
      <c r="AB178" s="159" t="str">
        <f>IF(AB177="","",VLOOKUP(AB177,'シフト記号表（従来型・ユニット型共通）'!$C$6:$L$47,10,FALSE))</f>
        <v/>
      </c>
      <c r="AC178" s="160" t="str">
        <f>IF(AC177="","",VLOOKUP(AC177,'シフト記号表（従来型・ユニット型共通）'!$C$6:$L$47,10,FALSE))</f>
        <v/>
      </c>
      <c r="AD178" s="158" t="str">
        <f>IF(AD177="","",VLOOKUP(AD177,'シフト記号表（従来型・ユニット型共通）'!$C$6:$L$47,10,FALSE))</f>
        <v/>
      </c>
      <c r="AE178" s="159" t="str">
        <f>IF(AE177="","",VLOOKUP(AE177,'シフト記号表（従来型・ユニット型共通）'!$C$6:$L$47,10,FALSE))</f>
        <v/>
      </c>
      <c r="AF178" s="159" t="str">
        <f>IF(AF177="","",VLOOKUP(AF177,'シフト記号表（従来型・ユニット型共通）'!$C$6:$L$47,10,FALSE))</f>
        <v/>
      </c>
      <c r="AG178" s="159" t="str">
        <f>IF(AG177="","",VLOOKUP(AG177,'シフト記号表（従来型・ユニット型共通）'!$C$6:$L$47,10,FALSE))</f>
        <v/>
      </c>
      <c r="AH178" s="159" t="str">
        <f>IF(AH177="","",VLOOKUP(AH177,'シフト記号表（従来型・ユニット型共通）'!$C$6:$L$47,10,FALSE))</f>
        <v/>
      </c>
      <c r="AI178" s="159" t="str">
        <f>IF(AI177="","",VLOOKUP(AI177,'シフト記号表（従来型・ユニット型共通）'!$C$6:$L$47,10,FALSE))</f>
        <v/>
      </c>
      <c r="AJ178" s="160" t="str">
        <f>IF(AJ177="","",VLOOKUP(AJ177,'シフト記号表（従来型・ユニット型共通）'!$C$6:$L$47,10,FALSE))</f>
        <v/>
      </c>
      <c r="AK178" s="158" t="str">
        <f>IF(AK177="","",VLOOKUP(AK177,'シフト記号表（従来型・ユニット型共通）'!$C$6:$L$47,10,FALSE))</f>
        <v/>
      </c>
      <c r="AL178" s="159" t="str">
        <f>IF(AL177="","",VLOOKUP(AL177,'シフト記号表（従来型・ユニット型共通）'!$C$6:$L$47,10,FALSE))</f>
        <v/>
      </c>
      <c r="AM178" s="159" t="str">
        <f>IF(AM177="","",VLOOKUP(AM177,'シフト記号表（従来型・ユニット型共通）'!$C$6:$L$47,10,FALSE))</f>
        <v/>
      </c>
      <c r="AN178" s="159" t="str">
        <f>IF(AN177="","",VLOOKUP(AN177,'シフト記号表（従来型・ユニット型共通）'!$C$6:$L$47,10,FALSE))</f>
        <v/>
      </c>
      <c r="AO178" s="159" t="str">
        <f>IF(AO177="","",VLOOKUP(AO177,'シフト記号表（従来型・ユニット型共通）'!$C$6:$L$47,10,FALSE))</f>
        <v/>
      </c>
      <c r="AP178" s="159" t="str">
        <f>IF(AP177="","",VLOOKUP(AP177,'シフト記号表（従来型・ユニット型共通）'!$C$6:$L$47,10,FALSE))</f>
        <v/>
      </c>
      <c r="AQ178" s="160" t="str">
        <f>IF(AQ177="","",VLOOKUP(AQ177,'シフト記号表（従来型・ユニット型共通）'!$C$6:$L$47,10,FALSE))</f>
        <v/>
      </c>
      <c r="AR178" s="158" t="str">
        <f>IF(AR177="","",VLOOKUP(AR177,'シフト記号表（従来型・ユニット型共通）'!$C$6:$L$47,10,FALSE))</f>
        <v/>
      </c>
      <c r="AS178" s="159" t="str">
        <f>IF(AS177="","",VLOOKUP(AS177,'シフト記号表（従来型・ユニット型共通）'!$C$6:$L$47,10,FALSE))</f>
        <v/>
      </c>
      <c r="AT178" s="159" t="str">
        <f>IF(AT177="","",VLOOKUP(AT177,'シフト記号表（従来型・ユニット型共通）'!$C$6:$L$47,10,FALSE))</f>
        <v/>
      </c>
      <c r="AU178" s="159" t="str">
        <f>IF(AU177="","",VLOOKUP(AU177,'シフト記号表（従来型・ユニット型共通）'!$C$6:$L$47,10,FALSE))</f>
        <v/>
      </c>
      <c r="AV178" s="159" t="str">
        <f>IF(AV177="","",VLOOKUP(AV177,'シフト記号表（従来型・ユニット型共通）'!$C$6:$L$47,10,FALSE))</f>
        <v/>
      </c>
      <c r="AW178" s="159" t="str">
        <f>IF(AW177="","",VLOOKUP(AW177,'シフト記号表（従来型・ユニット型共通）'!$C$6:$L$47,10,FALSE))</f>
        <v/>
      </c>
      <c r="AX178" s="160" t="str">
        <f>IF(AX177="","",VLOOKUP(AX177,'シフト記号表（従来型・ユニット型共通）'!$C$6:$L$47,10,FALSE))</f>
        <v/>
      </c>
      <c r="AY178" s="158" t="str">
        <f>IF(AY177="","",VLOOKUP(AY177,'シフト記号表（従来型・ユニット型共通）'!$C$6:$L$47,10,FALSE))</f>
        <v/>
      </c>
      <c r="AZ178" s="159" t="str">
        <f>IF(AZ177="","",VLOOKUP(AZ177,'シフト記号表（従来型・ユニット型共通）'!$C$6:$L$47,10,FALSE))</f>
        <v/>
      </c>
      <c r="BA178" s="159" t="str">
        <f>IF(BA177="","",VLOOKUP(BA177,'シフト記号表（従来型・ユニット型共通）'!$C$6:$L$47,10,FALSE))</f>
        <v/>
      </c>
      <c r="BB178" s="1077">
        <f>IF($BE$3="４週",SUM(W178:AX178),IF($BE$3="暦月",SUM(W178:BA178),""))</f>
        <v>0</v>
      </c>
      <c r="BC178" s="1078"/>
      <c r="BD178" s="1079">
        <f>IF($BE$3="４週",BB178/4,IF($BE$3="暦月",(BB178/($BE$8/7)),""))</f>
        <v>0</v>
      </c>
      <c r="BE178" s="1078"/>
      <c r="BF178" s="1074"/>
      <c r="BG178" s="1075"/>
      <c r="BH178" s="1075"/>
      <c r="BI178" s="1075"/>
      <c r="BJ178" s="1076"/>
    </row>
    <row r="179" spans="2:62" ht="20.25" customHeight="1" x14ac:dyDescent="0.15">
      <c r="B179" s="992">
        <f>B177+1</f>
        <v>82</v>
      </c>
      <c r="C179" s="999"/>
      <c r="D179" s="1000"/>
      <c r="E179" s="153"/>
      <c r="F179" s="154"/>
      <c r="G179" s="153"/>
      <c r="H179" s="154"/>
      <c r="I179" s="1003"/>
      <c r="J179" s="1004"/>
      <c r="K179" s="1052"/>
      <c r="L179" s="1053"/>
      <c r="M179" s="1053"/>
      <c r="N179" s="1000"/>
      <c r="O179" s="1022"/>
      <c r="P179" s="1023"/>
      <c r="Q179" s="1023"/>
      <c r="R179" s="1023"/>
      <c r="S179" s="1024"/>
      <c r="T179" s="173" t="s">
        <v>192</v>
      </c>
      <c r="V179" s="174"/>
      <c r="W179" s="166"/>
      <c r="X179" s="167"/>
      <c r="Y179" s="167"/>
      <c r="Z179" s="167"/>
      <c r="AA179" s="167"/>
      <c r="AB179" s="167"/>
      <c r="AC179" s="168"/>
      <c r="AD179" s="166"/>
      <c r="AE179" s="167"/>
      <c r="AF179" s="167"/>
      <c r="AG179" s="167"/>
      <c r="AH179" s="167"/>
      <c r="AI179" s="167"/>
      <c r="AJ179" s="168"/>
      <c r="AK179" s="166"/>
      <c r="AL179" s="167"/>
      <c r="AM179" s="167"/>
      <c r="AN179" s="167"/>
      <c r="AO179" s="167"/>
      <c r="AP179" s="167"/>
      <c r="AQ179" s="168"/>
      <c r="AR179" s="166"/>
      <c r="AS179" s="167"/>
      <c r="AT179" s="167"/>
      <c r="AU179" s="167"/>
      <c r="AV179" s="167"/>
      <c r="AW179" s="167"/>
      <c r="AX179" s="168"/>
      <c r="AY179" s="166"/>
      <c r="AZ179" s="167"/>
      <c r="BA179" s="169"/>
      <c r="BB179" s="1054"/>
      <c r="BC179" s="1055"/>
      <c r="BD179" s="1056"/>
      <c r="BE179" s="1057"/>
      <c r="BF179" s="1058"/>
      <c r="BG179" s="1059"/>
      <c r="BH179" s="1059"/>
      <c r="BI179" s="1059"/>
      <c r="BJ179" s="1060"/>
    </row>
    <row r="180" spans="2:62" ht="20.25" customHeight="1" x14ac:dyDescent="0.15">
      <c r="B180" s="993"/>
      <c r="C180" s="1080"/>
      <c r="D180" s="1081"/>
      <c r="E180" s="175"/>
      <c r="F180" s="176">
        <f>C179</f>
        <v>0</v>
      </c>
      <c r="G180" s="175"/>
      <c r="H180" s="176">
        <f>I179</f>
        <v>0</v>
      </c>
      <c r="I180" s="1082"/>
      <c r="J180" s="1083"/>
      <c r="K180" s="1084"/>
      <c r="L180" s="1085"/>
      <c r="M180" s="1085"/>
      <c r="N180" s="1081"/>
      <c r="O180" s="1022"/>
      <c r="P180" s="1023"/>
      <c r="Q180" s="1023"/>
      <c r="R180" s="1023"/>
      <c r="S180" s="1024"/>
      <c r="T180" s="170" t="s">
        <v>195</v>
      </c>
      <c r="U180" s="171"/>
      <c r="V180" s="172"/>
      <c r="W180" s="158" t="str">
        <f>IF(W179="","",VLOOKUP(W179,'シフト記号表（従来型・ユニット型共通）'!$C$6:$L$47,10,FALSE))</f>
        <v/>
      </c>
      <c r="X180" s="159" t="str">
        <f>IF(X179="","",VLOOKUP(X179,'シフト記号表（従来型・ユニット型共通）'!$C$6:$L$47,10,FALSE))</f>
        <v/>
      </c>
      <c r="Y180" s="159" t="str">
        <f>IF(Y179="","",VLOOKUP(Y179,'シフト記号表（従来型・ユニット型共通）'!$C$6:$L$47,10,FALSE))</f>
        <v/>
      </c>
      <c r="Z180" s="159" t="str">
        <f>IF(Z179="","",VLOOKUP(Z179,'シフト記号表（従来型・ユニット型共通）'!$C$6:$L$47,10,FALSE))</f>
        <v/>
      </c>
      <c r="AA180" s="159" t="str">
        <f>IF(AA179="","",VLOOKUP(AA179,'シフト記号表（従来型・ユニット型共通）'!$C$6:$L$47,10,FALSE))</f>
        <v/>
      </c>
      <c r="AB180" s="159" t="str">
        <f>IF(AB179="","",VLOOKUP(AB179,'シフト記号表（従来型・ユニット型共通）'!$C$6:$L$47,10,FALSE))</f>
        <v/>
      </c>
      <c r="AC180" s="160" t="str">
        <f>IF(AC179="","",VLOOKUP(AC179,'シフト記号表（従来型・ユニット型共通）'!$C$6:$L$47,10,FALSE))</f>
        <v/>
      </c>
      <c r="AD180" s="158" t="str">
        <f>IF(AD179="","",VLOOKUP(AD179,'シフト記号表（従来型・ユニット型共通）'!$C$6:$L$47,10,FALSE))</f>
        <v/>
      </c>
      <c r="AE180" s="159" t="str">
        <f>IF(AE179="","",VLOOKUP(AE179,'シフト記号表（従来型・ユニット型共通）'!$C$6:$L$47,10,FALSE))</f>
        <v/>
      </c>
      <c r="AF180" s="159" t="str">
        <f>IF(AF179="","",VLOOKUP(AF179,'シフト記号表（従来型・ユニット型共通）'!$C$6:$L$47,10,FALSE))</f>
        <v/>
      </c>
      <c r="AG180" s="159" t="str">
        <f>IF(AG179="","",VLOOKUP(AG179,'シフト記号表（従来型・ユニット型共通）'!$C$6:$L$47,10,FALSE))</f>
        <v/>
      </c>
      <c r="AH180" s="159" t="str">
        <f>IF(AH179="","",VLOOKUP(AH179,'シフト記号表（従来型・ユニット型共通）'!$C$6:$L$47,10,FALSE))</f>
        <v/>
      </c>
      <c r="AI180" s="159" t="str">
        <f>IF(AI179="","",VLOOKUP(AI179,'シフト記号表（従来型・ユニット型共通）'!$C$6:$L$47,10,FALSE))</f>
        <v/>
      </c>
      <c r="AJ180" s="160" t="str">
        <f>IF(AJ179="","",VLOOKUP(AJ179,'シフト記号表（従来型・ユニット型共通）'!$C$6:$L$47,10,FALSE))</f>
        <v/>
      </c>
      <c r="AK180" s="158" t="str">
        <f>IF(AK179="","",VLOOKUP(AK179,'シフト記号表（従来型・ユニット型共通）'!$C$6:$L$47,10,FALSE))</f>
        <v/>
      </c>
      <c r="AL180" s="159" t="str">
        <f>IF(AL179="","",VLOOKUP(AL179,'シフト記号表（従来型・ユニット型共通）'!$C$6:$L$47,10,FALSE))</f>
        <v/>
      </c>
      <c r="AM180" s="159" t="str">
        <f>IF(AM179="","",VLOOKUP(AM179,'シフト記号表（従来型・ユニット型共通）'!$C$6:$L$47,10,FALSE))</f>
        <v/>
      </c>
      <c r="AN180" s="159" t="str">
        <f>IF(AN179="","",VLOOKUP(AN179,'シフト記号表（従来型・ユニット型共通）'!$C$6:$L$47,10,FALSE))</f>
        <v/>
      </c>
      <c r="AO180" s="159" t="str">
        <f>IF(AO179="","",VLOOKUP(AO179,'シフト記号表（従来型・ユニット型共通）'!$C$6:$L$47,10,FALSE))</f>
        <v/>
      </c>
      <c r="AP180" s="159" t="str">
        <f>IF(AP179="","",VLOOKUP(AP179,'シフト記号表（従来型・ユニット型共通）'!$C$6:$L$47,10,FALSE))</f>
        <v/>
      </c>
      <c r="AQ180" s="160" t="str">
        <f>IF(AQ179="","",VLOOKUP(AQ179,'シフト記号表（従来型・ユニット型共通）'!$C$6:$L$47,10,FALSE))</f>
        <v/>
      </c>
      <c r="AR180" s="158" t="str">
        <f>IF(AR179="","",VLOOKUP(AR179,'シフト記号表（従来型・ユニット型共通）'!$C$6:$L$47,10,FALSE))</f>
        <v/>
      </c>
      <c r="AS180" s="159" t="str">
        <f>IF(AS179="","",VLOOKUP(AS179,'シフト記号表（従来型・ユニット型共通）'!$C$6:$L$47,10,FALSE))</f>
        <v/>
      </c>
      <c r="AT180" s="159" t="str">
        <f>IF(AT179="","",VLOOKUP(AT179,'シフト記号表（従来型・ユニット型共通）'!$C$6:$L$47,10,FALSE))</f>
        <v/>
      </c>
      <c r="AU180" s="159" t="str">
        <f>IF(AU179="","",VLOOKUP(AU179,'シフト記号表（従来型・ユニット型共通）'!$C$6:$L$47,10,FALSE))</f>
        <v/>
      </c>
      <c r="AV180" s="159" t="str">
        <f>IF(AV179="","",VLOOKUP(AV179,'シフト記号表（従来型・ユニット型共通）'!$C$6:$L$47,10,FALSE))</f>
        <v/>
      </c>
      <c r="AW180" s="159" t="str">
        <f>IF(AW179="","",VLOOKUP(AW179,'シフト記号表（従来型・ユニット型共通）'!$C$6:$L$47,10,FALSE))</f>
        <v/>
      </c>
      <c r="AX180" s="160" t="str">
        <f>IF(AX179="","",VLOOKUP(AX179,'シフト記号表（従来型・ユニット型共通）'!$C$6:$L$47,10,FALSE))</f>
        <v/>
      </c>
      <c r="AY180" s="158" t="str">
        <f>IF(AY179="","",VLOOKUP(AY179,'シフト記号表（従来型・ユニット型共通）'!$C$6:$L$47,10,FALSE))</f>
        <v/>
      </c>
      <c r="AZ180" s="159" t="str">
        <f>IF(AZ179="","",VLOOKUP(AZ179,'シフト記号表（従来型・ユニット型共通）'!$C$6:$L$47,10,FALSE))</f>
        <v/>
      </c>
      <c r="BA180" s="159" t="str">
        <f>IF(BA179="","",VLOOKUP(BA179,'シフト記号表（従来型・ユニット型共通）'!$C$6:$L$47,10,FALSE))</f>
        <v/>
      </c>
      <c r="BB180" s="1077">
        <f>IF($BE$3="４週",SUM(W180:AX180),IF($BE$3="暦月",SUM(W180:BA180),""))</f>
        <v>0</v>
      </c>
      <c r="BC180" s="1078"/>
      <c r="BD180" s="1079">
        <f>IF($BE$3="４週",BB180/4,IF($BE$3="暦月",(BB180/($BE$8/7)),""))</f>
        <v>0</v>
      </c>
      <c r="BE180" s="1078"/>
      <c r="BF180" s="1074"/>
      <c r="BG180" s="1075"/>
      <c r="BH180" s="1075"/>
      <c r="BI180" s="1075"/>
      <c r="BJ180" s="1076"/>
    </row>
    <row r="181" spans="2:62" ht="20.25" customHeight="1" x14ac:dyDescent="0.15">
      <c r="B181" s="992">
        <f>B179+1</f>
        <v>83</v>
      </c>
      <c r="C181" s="999"/>
      <c r="D181" s="1000"/>
      <c r="E181" s="153"/>
      <c r="F181" s="154"/>
      <c r="G181" s="153"/>
      <c r="H181" s="154"/>
      <c r="I181" s="1003"/>
      <c r="J181" s="1004"/>
      <c r="K181" s="1052"/>
      <c r="L181" s="1053"/>
      <c r="M181" s="1053"/>
      <c r="N181" s="1000"/>
      <c r="O181" s="1022"/>
      <c r="P181" s="1023"/>
      <c r="Q181" s="1023"/>
      <c r="R181" s="1023"/>
      <c r="S181" s="1024"/>
      <c r="T181" s="173" t="s">
        <v>192</v>
      </c>
      <c r="V181" s="174"/>
      <c r="W181" s="166"/>
      <c r="X181" s="167"/>
      <c r="Y181" s="167"/>
      <c r="Z181" s="167"/>
      <c r="AA181" s="167"/>
      <c r="AB181" s="167"/>
      <c r="AC181" s="168"/>
      <c r="AD181" s="166"/>
      <c r="AE181" s="167"/>
      <c r="AF181" s="167"/>
      <c r="AG181" s="167"/>
      <c r="AH181" s="167"/>
      <c r="AI181" s="167"/>
      <c r="AJ181" s="168"/>
      <c r="AK181" s="166"/>
      <c r="AL181" s="167"/>
      <c r="AM181" s="167"/>
      <c r="AN181" s="167"/>
      <c r="AO181" s="167"/>
      <c r="AP181" s="167"/>
      <c r="AQ181" s="168"/>
      <c r="AR181" s="166"/>
      <c r="AS181" s="167"/>
      <c r="AT181" s="167"/>
      <c r="AU181" s="167"/>
      <c r="AV181" s="167"/>
      <c r="AW181" s="167"/>
      <c r="AX181" s="168"/>
      <c r="AY181" s="166"/>
      <c r="AZ181" s="167"/>
      <c r="BA181" s="169"/>
      <c r="BB181" s="1054"/>
      <c r="BC181" s="1055"/>
      <c r="BD181" s="1056"/>
      <c r="BE181" s="1057"/>
      <c r="BF181" s="1058"/>
      <c r="BG181" s="1059"/>
      <c r="BH181" s="1059"/>
      <c r="BI181" s="1059"/>
      <c r="BJ181" s="1060"/>
    </row>
    <row r="182" spans="2:62" ht="20.25" customHeight="1" x14ac:dyDescent="0.15">
      <c r="B182" s="993"/>
      <c r="C182" s="1080"/>
      <c r="D182" s="1081"/>
      <c r="E182" s="175"/>
      <c r="F182" s="176">
        <f>C181</f>
        <v>0</v>
      </c>
      <c r="G182" s="175"/>
      <c r="H182" s="176">
        <f>I181</f>
        <v>0</v>
      </c>
      <c r="I182" s="1082"/>
      <c r="J182" s="1083"/>
      <c r="K182" s="1084"/>
      <c r="L182" s="1085"/>
      <c r="M182" s="1085"/>
      <c r="N182" s="1081"/>
      <c r="O182" s="1022"/>
      <c r="P182" s="1023"/>
      <c r="Q182" s="1023"/>
      <c r="R182" s="1023"/>
      <c r="S182" s="1024"/>
      <c r="T182" s="170" t="s">
        <v>195</v>
      </c>
      <c r="U182" s="171"/>
      <c r="V182" s="172"/>
      <c r="W182" s="158" t="str">
        <f>IF(W181="","",VLOOKUP(W181,'シフト記号表（従来型・ユニット型共通）'!$C$6:$L$47,10,FALSE))</f>
        <v/>
      </c>
      <c r="X182" s="159" t="str">
        <f>IF(X181="","",VLOOKUP(X181,'シフト記号表（従来型・ユニット型共通）'!$C$6:$L$47,10,FALSE))</f>
        <v/>
      </c>
      <c r="Y182" s="159" t="str">
        <f>IF(Y181="","",VLOOKUP(Y181,'シフト記号表（従来型・ユニット型共通）'!$C$6:$L$47,10,FALSE))</f>
        <v/>
      </c>
      <c r="Z182" s="159" t="str">
        <f>IF(Z181="","",VLOOKUP(Z181,'シフト記号表（従来型・ユニット型共通）'!$C$6:$L$47,10,FALSE))</f>
        <v/>
      </c>
      <c r="AA182" s="159" t="str">
        <f>IF(AA181="","",VLOOKUP(AA181,'シフト記号表（従来型・ユニット型共通）'!$C$6:$L$47,10,FALSE))</f>
        <v/>
      </c>
      <c r="AB182" s="159" t="str">
        <f>IF(AB181="","",VLOOKUP(AB181,'シフト記号表（従来型・ユニット型共通）'!$C$6:$L$47,10,FALSE))</f>
        <v/>
      </c>
      <c r="AC182" s="160" t="str">
        <f>IF(AC181="","",VLOOKUP(AC181,'シフト記号表（従来型・ユニット型共通）'!$C$6:$L$47,10,FALSE))</f>
        <v/>
      </c>
      <c r="AD182" s="158" t="str">
        <f>IF(AD181="","",VLOOKUP(AD181,'シフト記号表（従来型・ユニット型共通）'!$C$6:$L$47,10,FALSE))</f>
        <v/>
      </c>
      <c r="AE182" s="159" t="str">
        <f>IF(AE181="","",VLOOKUP(AE181,'シフト記号表（従来型・ユニット型共通）'!$C$6:$L$47,10,FALSE))</f>
        <v/>
      </c>
      <c r="AF182" s="159" t="str">
        <f>IF(AF181="","",VLOOKUP(AF181,'シフト記号表（従来型・ユニット型共通）'!$C$6:$L$47,10,FALSE))</f>
        <v/>
      </c>
      <c r="AG182" s="159" t="str">
        <f>IF(AG181="","",VLOOKUP(AG181,'シフト記号表（従来型・ユニット型共通）'!$C$6:$L$47,10,FALSE))</f>
        <v/>
      </c>
      <c r="AH182" s="159" t="str">
        <f>IF(AH181="","",VLOOKUP(AH181,'シフト記号表（従来型・ユニット型共通）'!$C$6:$L$47,10,FALSE))</f>
        <v/>
      </c>
      <c r="AI182" s="159" t="str">
        <f>IF(AI181="","",VLOOKUP(AI181,'シフト記号表（従来型・ユニット型共通）'!$C$6:$L$47,10,FALSE))</f>
        <v/>
      </c>
      <c r="AJ182" s="160" t="str">
        <f>IF(AJ181="","",VLOOKUP(AJ181,'シフト記号表（従来型・ユニット型共通）'!$C$6:$L$47,10,FALSE))</f>
        <v/>
      </c>
      <c r="AK182" s="158" t="str">
        <f>IF(AK181="","",VLOOKUP(AK181,'シフト記号表（従来型・ユニット型共通）'!$C$6:$L$47,10,FALSE))</f>
        <v/>
      </c>
      <c r="AL182" s="159" t="str">
        <f>IF(AL181="","",VLOOKUP(AL181,'シフト記号表（従来型・ユニット型共通）'!$C$6:$L$47,10,FALSE))</f>
        <v/>
      </c>
      <c r="AM182" s="159" t="str">
        <f>IF(AM181="","",VLOOKUP(AM181,'シフト記号表（従来型・ユニット型共通）'!$C$6:$L$47,10,FALSE))</f>
        <v/>
      </c>
      <c r="AN182" s="159" t="str">
        <f>IF(AN181="","",VLOOKUP(AN181,'シフト記号表（従来型・ユニット型共通）'!$C$6:$L$47,10,FALSE))</f>
        <v/>
      </c>
      <c r="AO182" s="159" t="str">
        <f>IF(AO181="","",VLOOKUP(AO181,'シフト記号表（従来型・ユニット型共通）'!$C$6:$L$47,10,FALSE))</f>
        <v/>
      </c>
      <c r="AP182" s="159" t="str">
        <f>IF(AP181="","",VLOOKUP(AP181,'シフト記号表（従来型・ユニット型共通）'!$C$6:$L$47,10,FALSE))</f>
        <v/>
      </c>
      <c r="AQ182" s="160" t="str">
        <f>IF(AQ181="","",VLOOKUP(AQ181,'シフト記号表（従来型・ユニット型共通）'!$C$6:$L$47,10,FALSE))</f>
        <v/>
      </c>
      <c r="AR182" s="158" t="str">
        <f>IF(AR181="","",VLOOKUP(AR181,'シフト記号表（従来型・ユニット型共通）'!$C$6:$L$47,10,FALSE))</f>
        <v/>
      </c>
      <c r="AS182" s="159" t="str">
        <f>IF(AS181="","",VLOOKUP(AS181,'シフト記号表（従来型・ユニット型共通）'!$C$6:$L$47,10,FALSE))</f>
        <v/>
      </c>
      <c r="AT182" s="159" t="str">
        <f>IF(AT181="","",VLOOKUP(AT181,'シフト記号表（従来型・ユニット型共通）'!$C$6:$L$47,10,FALSE))</f>
        <v/>
      </c>
      <c r="AU182" s="159" t="str">
        <f>IF(AU181="","",VLOOKUP(AU181,'シフト記号表（従来型・ユニット型共通）'!$C$6:$L$47,10,FALSE))</f>
        <v/>
      </c>
      <c r="AV182" s="159" t="str">
        <f>IF(AV181="","",VLOOKUP(AV181,'シフト記号表（従来型・ユニット型共通）'!$C$6:$L$47,10,FALSE))</f>
        <v/>
      </c>
      <c r="AW182" s="159" t="str">
        <f>IF(AW181="","",VLOOKUP(AW181,'シフト記号表（従来型・ユニット型共通）'!$C$6:$L$47,10,FALSE))</f>
        <v/>
      </c>
      <c r="AX182" s="160" t="str">
        <f>IF(AX181="","",VLOOKUP(AX181,'シフト記号表（従来型・ユニット型共通）'!$C$6:$L$47,10,FALSE))</f>
        <v/>
      </c>
      <c r="AY182" s="158" t="str">
        <f>IF(AY181="","",VLOOKUP(AY181,'シフト記号表（従来型・ユニット型共通）'!$C$6:$L$47,10,FALSE))</f>
        <v/>
      </c>
      <c r="AZ182" s="159" t="str">
        <f>IF(AZ181="","",VLOOKUP(AZ181,'シフト記号表（従来型・ユニット型共通）'!$C$6:$L$47,10,FALSE))</f>
        <v/>
      </c>
      <c r="BA182" s="159" t="str">
        <f>IF(BA181="","",VLOOKUP(BA181,'シフト記号表（従来型・ユニット型共通）'!$C$6:$L$47,10,FALSE))</f>
        <v/>
      </c>
      <c r="BB182" s="1077">
        <f>IF($BE$3="４週",SUM(W182:AX182),IF($BE$3="暦月",SUM(W182:BA182),""))</f>
        <v>0</v>
      </c>
      <c r="BC182" s="1078"/>
      <c r="BD182" s="1079">
        <f>IF($BE$3="４週",BB182/4,IF($BE$3="暦月",(BB182/($BE$8/7)),""))</f>
        <v>0</v>
      </c>
      <c r="BE182" s="1078"/>
      <c r="BF182" s="1074"/>
      <c r="BG182" s="1075"/>
      <c r="BH182" s="1075"/>
      <c r="BI182" s="1075"/>
      <c r="BJ182" s="1076"/>
    </row>
    <row r="183" spans="2:62" ht="20.25" customHeight="1" x14ac:dyDescent="0.15">
      <c r="B183" s="992">
        <f>B181+1</f>
        <v>84</v>
      </c>
      <c r="C183" s="999"/>
      <c r="D183" s="1000"/>
      <c r="E183" s="153"/>
      <c r="F183" s="154"/>
      <c r="G183" s="153"/>
      <c r="H183" s="154"/>
      <c r="I183" s="1003"/>
      <c r="J183" s="1004"/>
      <c r="K183" s="1052"/>
      <c r="L183" s="1053"/>
      <c r="M183" s="1053"/>
      <c r="N183" s="1000"/>
      <c r="O183" s="1022"/>
      <c r="P183" s="1023"/>
      <c r="Q183" s="1023"/>
      <c r="R183" s="1023"/>
      <c r="S183" s="1024"/>
      <c r="T183" s="173" t="s">
        <v>192</v>
      </c>
      <c r="V183" s="174"/>
      <c r="W183" s="166"/>
      <c r="X183" s="167"/>
      <c r="Y183" s="167"/>
      <c r="Z183" s="167"/>
      <c r="AA183" s="167"/>
      <c r="AB183" s="167"/>
      <c r="AC183" s="168"/>
      <c r="AD183" s="166"/>
      <c r="AE183" s="167"/>
      <c r="AF183" s="167"/>
      <c r="AG183" s="167"/>
      <c r="AH183" s="167"/>
      <c r="AI183" s="167"/>
      <c r="AJ183" s="168"/>
      <c r="AK183" s="166"/>
      <c r="AL183" s="167"/>
      <c r="AM183" s="167"/>
      <c r="AN183" s="167"/>
      <c r="AO183" s="167"/>
      <c r="AP183" s="167"/>
      <c r="AQ183" s="168"/>
      <c r="AR183" s="166"/>
      <c r="AS183" s="167"/>
      <c r="AT183" s="167"/>
      <c r="AU183" s="167"/>
      <c r="AV183" s="167"/>
      <c r="AW183" s="167"/>
      <c r="AX183" s="168"/>
      <c r="AY183" s="166"/>
      <c r="AZ183" s="167"/>
      <c r="BA183" s="169"/>
      <c r="BB183" s="1054"/>
      <c r="BC183" s="1055"/>
      <c r="BD183" s="1056"/>
      <c r="BE183" s="1057"/>
      <c r="BF183" s="1058"/>
      <c r="BG183" s="1059"/>
      <c r="BH183" s="1059"/>
      <c r="BI183" s="1059"/>
      <c r="BJ183" s="1060"/>
    </row>
    <row r="184" spans="2:62" ht="20.25" customHeight="1" x14ac:dyDescent="0.15">
      <c r="B184" s="993"/>
      <c r="C184" s="1080"/>
      <c r="D184" s="1081"/>
      <c r="E184" s="175"/>
      <c r="F184" s="176">
        <f>C183</f>
        <v>0</v>
      </c>
      <c r="G184" s="175"/>
      <c r="H184" s="176">
        <f>I183</f>
        <v>0</v>
      </c>
      <c r="I184" s="1082"/>
      <c r="J184" s="1083"/>
      <c r="K184" s="1084"/>
      <c r="L184" s="1085"/>
      <c r="M184" s="1085"/>
      <c r="N184" s="1081"/>
      <c r="O184" s="1022"/>
      <c r="P184" s="1023"/>
      <c r="Q184" s="1023"/>
      <c r="R184" s="1023"/>
      <c r="S184" s="1024"/>
      <c r="T184" s="170" t="s">
        <v>195</v>
      </c>
      <c r="U184" s="171"/>
      <c r="V184" s="172"/>
      <c r="W184" s="158" t="str">
        <f>IF(W183="","",VLOOKUP(W183,'シフト記号表（従来型・ユニット型共通）'!$C$6:$L$47,10,FALSE))</f>
        <v/>
      </c>
      <c r="X184" s="159" t="str">
        <f>IF(X183="","",VLOOKUP(X183,'シフト記号表（従来型・ユニット型共通）'!$C$6:$L$47,10,FALSE))</f>
        <v/>
      </c>
      <c r="Y184" s="159" t="str">
        <f>IF(Y183="","",VLOOKUP(Y183,'シフト記号表（従来型・ユニット型共通）'!$C$6:$L$47,10,FALSE))</f>
        <v/>
      </c>
      <c r="Z184" s="159" t="str">
        <f>IF(Z183="","",VLOOKUP(Z183,'シフト記号表（従来型・ユニット型共通）'!$C$6:$L$47,10,FALSE))</f>
        <v/>
      </c>
      <c r="AA184" s="159" t="str">
        <f>IF(AA183="","",VLOOKUP(AA183,'シフト記号表（従来型・ユニット型共通）'!$C$6:$L$47,10,FALSE))</f>
        <v/>
      </c>
      <c r="AB184" s="159" t="str">
        <f>IF(AB183="","",VLOOKUP(AB183,'シフト記号表（従来型・ユニット型共通）'!$C$6:$L$47,10,FALSE))</f>
        <v/>
      </c>
      <c r="AC184" s="160" t="str">
        <f>IF(AC183="","",VLOOKUP(AC183,'シフト記号表（従来型・ユニット型共通）'!$C$6:$L$47,10,FALSE))</f>
        <v/>
      </c>
      <c r="AD184" s="158" t="str">
        <f>IF(AD183="","",VLOOKUP(AD183,'シフト記号表（従来型・ユニット型共通）'!$C$6:$L$47,10,FALSE))</f>
        <v/>
      </c>
      <c r="AE184" s="159" t="str">
        <f>IF(AE183="","",VLOOKUP(AE183,'シフト記号表（従来型・ユニット型共通）'!$C$6:$L$47,10,FALSE))</f>
        <v/>
      </c>
      <c r="AF184" s="159" t="str">
        <f>IF(AF183="","",VLOOKUP(AF183,'シフト記号表（従来型・ユニット型共通）'!$C$6:$L$47,10,FALSE))</f>
        <v/>
      </c>
      <c r="AG184" s="159" t="str">
        <f>IF(AG183="","",VLOOKUP(AG183,'シフト記号表（従来型・ユニット型共通）'!$C$6:$L$47,10,FALSE))</f>
        <v/>
      </c>
      <c r="AH184" s="159" t="str">
        <f>IF(AH183="","",VLOOKUP(AH183,'シフト記号表（従来型・ユニット型共通）'!$C$6:$L$47,10,FALSE))</f>
        <v/>
      </c>
      <c r="AI184" s="159" t="str">
        <f>IF(AI183="","",VLOOKUP(AI183,'シフト記号表（従来型・ユニット型共通）'!$C$6:$L$47,10,FALSE))</f>
        <v/>
      </c>
      <c r="AJ184" s="160" t="str">
        <f>IF(AJ183="","",VLOOKUP(AJ183,'シフト記号表（従来型・ユニット型共通）'!$C$6:$L$47,10,FALSE))</f>
        <v/>
      </c>
      <c r="AK184" s="158" t="str">
        <f>IF(AK183="","",VLOOKUP(AK183,'シフト記号表（従来型・ユニット型共通）'!$C$6:$L$47,10,FALSE))</f>
        <v/>
      </c>
      <c r="AL184" s="159" t="str">
        <f>IF(AL183="","",VLOOKUP(AL183,'シフト記号表（従来型・ユニット型共通）'!$C$6:$L$47,10,FALSE))</f>
        <v/>
      </c>
      <c r="AM184" s="159" t="str">
        <f>IF(AM183="","",VLOOKUP(AM183,'シフト記号表（従来型・ユニット型共通）'!$C$6:$L$47,10,FALSE))</f>
        <v/>
      </c>
      <c r="AN184" s="159" t="str">
        <f>IF(AN183="","",VLOOKUP(AN183,'シフト記号表（従来型・ユニット型共通）'!$C$6:$L$47,10,FALSE))</f>
        <v/>
      </c>
      <c r="AO184" s="159" t="str">
        <f>IF(AO183="","",VLOOKUP(AO183,'シフト記号表（従来型・ユニット型共通）'!$C$6:$L$47,10,FALSE))</f>
        <v/>
      </c>
      <c r="AP184" s="159" t="str">
        <f>IF(AP183="","",VLOOKUP(AP183,'シフト記号表（従来型・ユニット型共通）'!$C$6:$L$47,10,FALSE))</f>
        <v/>
      </c>
      <c r="AQ184" s="160" t="str">
        <f>IF(AQ183="","",VLOOKUP(AQ183,'シフト記号表（従来型・ユニット型共通）'!$C$6:$L$47,10,FALSE))</f>
        <v/>
      </c>
      <c r="AR184" s="158" t="str">
        <f>IF(AR183="","",VLOOKUP(AR183,'シフト記号表（従来型・ユニット型共通）'!$C$6:$L$47,10,FALSE))</f>
        <v/>
      </c>
      <c r="AS184" s="159" t="str">
        <f>IF(AS183="","",VLOOKUP(AS183,'シフト記号表（従来型・ユニット型共通）'!$C$6:$L$47,10,FALSE))</f>
        <v/>
      </c>
      <c r="AT184" s="159" t="str">
        <f>IF(AT183="","",VLOOKUP(AT183,'シフト記号表（従来型・ユニット型共通）'!$C$6:$L$47,10,FALSE))</f>
        <v/>
      </c>
      <c r="AU184" s="159" t="str">
        <f>IF(AU183="","",VLOOKUP(AU183,'シフト記号表（従来型・ユニット型共通）'!$C$6:$L$47,10,FALSE))</f>
        <v/>
      </c>
      <c r="AV184" s="159" t="str">
        <f>IF(AV183="","",VLOOKUP(AV183,'シフト記号表（従来型・ユニット型共通）'!$C$6:$L$47,10,FALSE))</f>
        <v/>
      </c>
      <c r="AW184" s="159" t="str">
        <f>IF(AW183="","",VLOOKUP(AW183,'シフト記号表（従来型・ユニット型共通）'!$C$6:$L$47,10,FALSE))</f>
        <v/>
      </c>
      <c r="AX184" s="160" t="str">
        <f>IF(AX183="","",VLOOKUP(AX183,'シフト記号表（従来型・ユニット型共通）'!$C$6:$L$47,10,FALSE))</f>
        <v/>
      </c>
      <c r="AY184" s="158" t="str">
        <f>IF(AY183="","",VLOOKUP(AY183,'シフト記号表（従来型・ユニット型共通）'!$C$6:$L$47,10,FALSE))</f>
        <v/>
      </c>
      <c r="AZ184" s="159" t="str">
        <f>IF(AZ183="","",VLOOKUP(AZ183,'シフト記号表（従来型・ユニット型共通）'!$C$6:$L$47,10,FALSE))</f>
        <v/>
      </c>
      <c r="BA184" s="159" t="str">
        <f>IF(BA183="","",VLOOKUP(BA183,'シフト記号表（従来型・ユニット型共通）'!$C$6:$L$47,10,FALSE))</f>
        <v/>
      </c>
      <c r="BB184" s="1077">
        <f>IF($BE$3="４週",SUM(W184:AX184),IF($BE$3="暦月",SUM(W184:BA184),""))</f>
        <v>0</v>
      </c>
      <c r="BC184" s="1078"/>
      <c r="BD184" s="1079">
        <f>IF($BE$3="４週",BB184/4,IF($BE$3="暦月",(BB184/($BE$8/7)),""))</f>
        <v>0</v>
      </c>
      <c r="BE184" s="1078"/>
      <c r="BF184" s="1074"/>
      <c r="BG184" s="1075"/>
      <c r="BH184" s="1075"/>
      <c r="BI184" s="1075"/>
      <c r="BJ184" s="1076"/>
    </row>
    <row r="185" spans="2:62" ht="20.25" customHeight="1" x14ac:dyDescent="0.15">
      <c r="B185" s="992">
        <f>B183+1</f>
        <v>85</v>
      </c>
      <c r="C185" s="999"/>
      <c r="D185" s="1000"/>
      <c r="E185" s="153"/>
      <c r="F185" s="154"/>
      <c r="G185" s="153"/>
      <c r="H185" s="154"/>
      <c r="I185" s="1003"/>
      <c r="J185" s="1004"/>
      <c r="K185" s="1052"/>
      <c r="L185" s="1053"/>
      <c r="M185" s="1053"/>
      <c r="N185" s="1000"/>
      <c r="O185" s="1022"/>
      <c r="P185" s="1023"/>
      <c r="Q185" s="1023"/>
      <c r="R185" s="1023"/>
      <c r="S185" s="1024"/>
      <c r="T185" s="173" t="s">
        <v>192</v>
      </c>
      <c r="V185" s="174"/>
      <c r="W185" s="166"/>
      <c r="X185" s="167"/>
      <c r="Y185" s="167"/>
      <c r="Z185" s="167"/>
      <c r="AA185" s="167"/>
      <c r="AB185" s="167"/>
      <c r="AC185" s="168"/>
      <c r="AD185" s="166"/>
      <c r="AE185" s="167"/>
      <c r="AF185" s="167"/>
      <c r="AG185" s="167"/>
      <c r="AH185" s="167"/>
      <c r="AI185" s="167"/>
      <c r="AJ185" s="168"/>
      <c r="AK185" s="166"/>
      <c r="AL185" s="167"/>
      <c r="AM185" s="167"/>
      <c r="AN185" s="167"/>
      <c r="AO185" s="167"/>
      <c r="AP185" s="167"/>
      <c r="AQ185" s="168"/>
      <c r="AR185" s="166"/>
      <c r="AS185" s="167"/>
      <c r="AT185" s="167"/>
      <c r="AU185" s="167"/>
      <c r="AV185" s="167"/>
      <c r="AW185" s="167"/>
      <c r="AX185" s="168"/>
      <c r="AY185" s="166"/>
      <c r="AZ185" s="167"/>
      <c r="BA185" s="169"/>
      <c r="BB185" s="1054"/>
      <c r="BC185" s="1055"/>
      <c r="BD185" s="1056"/>
      <c r="BE185" s="1057"/>
      <c r="BF185" s="1058"/>
      <c r="BG185" s="1059"/>
      <c r="BH185" s="1059"/>
      <c r="BI185" s="1059"/>
      <c r="BJ185" s="1060"/>
    </row>
    <row r="186" spans="2:62" ht="20.25" customHeight="1" x14ac:dyDescent="0.15">
      <c r="B186" s="993"/>
      <c r="C186" s="1080"/>
      <c r="D186" s="1081"/>
      <c r="E186" s="175"/>
      <c r="F186" s="176">
        <f>C185</f>
        <v>0</v>
      </c>
      <c r="G186" s="175"/>
      <c r="H186" s="176">
        <f>I185</f>
        <v>0</v>
      </c>
      <c r="I186" s="1082"/>
      <c r="J186" s="1083"/>
      <c r="K186" s="1084"/>
      <c r="L186" s="1085"/>
      <c r="M186" s="1085"/>
      <c r="N186" s="1081"/>
      <c r="O186" s="1022"/>
      <c r="P186" s="1023"/>
      <c r="Q186" s="1023"/>
      <c r="R186" s="1023"/>
      <c r="S186" s="1024"/>
      <c r="T186" s="170" t="s">
        <v>195</v>
      </c>
      <c r="U186" s="171"/>
      <c r="V186" s="172"/>
      <c r="W186" s="158" t="str">
        <f>IF(W185="","",VLOOKUP(W185,'シフト記号表（従来型・ユニット型共通）'!$C$6:$L$47,10,FALSE))</f>
        <v/>
      </c>
      <c r="X186" s="159" t="str">
        <f>IF(X185="","",VLOOKUP(X185,'シフト記号表（従来型・ユニット型共通）'!$C$6:$L$47,10,FALSE))</f>
        <v/>
      </c>
      <c r="Y186" s="159" t="str">
        <f>IF(Y185="","",VLOOKUP(Y185,'シフト記号表（従来型・ユニット型共通）'!$C$6:$L$47,10,FALSE))</f>
        <v/>
      </c>
      <c r="Z186" s="159" t="str">
        <f>IF(Z185="","",VLOOKUP(Z185,'シフト記号表（従来型・ユニット型共通）'!$C$6:$L$47,10,FALSE))</f>
        <v/>
      </c>
      <c r="AA186" s="159" t="str">
        <f>IF(AA185="","",VLOOKUP(AA185,'シフト記号表（従来型・ユニット型共通）'!$C$6:$L$47,10,FALSE))</f>
        <v/>
      </c>
      <c r="AB186" s="159" t="str">
        <f>IF(AB185="","",VLOOKUP(AB185,'シフト記号表（従来型・ユニット型共通）'!$C$6:$L$47,10,FALSE))</f>
        <v/>
      </c>
      <c r="AC186" s="160" t="str">
        <f>IF(AC185="","",VLOOKUP(AC185,'シフト記号表（従来型・ユニット型共通）'!$C$6:$L$47,10,FALSE))</f>
        <v/>
      </c>
      <c r="AD186" s="158" t="str">
        <f>IF(AD185="","",VLOOKUP(AD185,'シフト記号表（従来型・ユニット型共通）'!$C$6:$L$47,10,FALSE))</f>
        <v/>
      </c>
      <c r="AE186" s="159" t="str">
        <f>IF(AE185="","",VLOOKUP(AE185,'シフト記号表（従来型・ユニット型共通）'!$C$6:$L$47,10,FALSE))</f>
        <v/>
      </c>
      <c r="AF186" s="159" t="str">
        <f>IF(AF185="","",VLOOKUP(AF185,'シフト記号表（従来型・ユニット型共通）'!$C$6:$L$47,10,FALSE))</f>
        <v/>
      </c>
      <c r="AG186" s="159" t="str">
        <f>IF(AG185="","",VLOOKUP(AG185,'シフト記号表（従来型・ユニット型共通）'!$C$6:$L$47,10,FALSE))</f>
        <v/>
      </c>
      <c r="AH186" s="159" t="str">
        <f>IF(AH185="","",VLOOKUP(AH185,'シフト記号表（従来型・ユニット型共通）'!$C$6:$L$47,10,FALSE))</f>
        <v/>
      </c>
      <c r="AI186" s="159" t="str">
        <f>IF(AI185="","",VLOOKUP(AI185,'シフト記号表（従来型・ユニット型共通）'!$C$6:$L$47,10,FALSE))</f>
        <v/>
      </c>
      <c r="AJ186" s="160" t="str">
        <f>IF(AJ185="","",VLOOKUP(AJ185,'シフト記号表（従来型・ユニット型共通）'!$C$6:$L$47,10,FALSE))</f>
        <v/>
      </c>
      <c r="AK186" s="158" t="str">
        <f>IF(AK185="","",VLOOKUP(AK185,'シフト記号表（従来型・ユニット型共通）'!$C$6:$L$47,10,FALSE))</f>
        <v/>
      </c>
      <c r="AL186" s="159" t="str">
        <f>IF(AL185="","",VLOOKUP(AL185,'シフト記号表（従来型・ユニット型共通）'!$C$6:$L$47,10,FALSE))</f>
        <v/>
      </c>
      <c r="AM186" s="159" t="str">
        <f>IF(AM185="","",VLOOKUP(AM185,'シフト記号表（従来型・ユニット型共通）'!$C$6:$L$47,10,FALSE))</f>
        <v/>
      </c>
      <c r="AN186" s="159" t="str">
        <f>IF(AN185="","",VLOOKUP(AN185,'シフト記号表（従来型・ユニット型共通）'!$C$6:$L$47,10,FALSE))</f>
        <v/>
      </c>
      <c r="AO186" s="159" t="str">
        <f>IF(AO185="","",VLOOKUP(AO185,'シフト記号表（従来型・ユニット型共通）'!$C$6:$L$47,10,FALSE))</f>
        <v/>
      </c>
      <c r="AP186" s="159" t="str">
        <f>IF(AP185="","",VLOOKUP(AP185,'シフト記号表（従来型・ユニット型共通）'!$C$6:$L$47,10,FALSE))</f>
        <v/>
      </c>
      <c r="AQ186" s="160" t="str">
        <f>IF(AQ185="","",VLOOKUP(AQ185,'シフト記号表（従来型・ユニット型共通）'!$C$6:$L$47,10,FALSE))</f>
        <v/>
      </c>
      <c r="AR186" s="158" t="str">
        <f>IF(AR185="","",VLOOKUP(AR185,'シフト記号表（従来型・ユニット型共通）'!$C$6:$L$47,10,FALSE))</f>
        <v/>
      </c>
      <c r="AS186" s="159" t="str">
        <f>IF(AS185="","",VLOOKUP(AS185,'シフト記号表（従来型・ユニット型共通）'!$C$6:$L$47,10,FALSE))</f>
        <v/>
      </c>
      <c r="AT186" s="159" t="str">
        <f>IF(AT185="","",VLOOKUP(AT185,'シフト記号表（従来型・ユニット型共通）'!$C$6:$L$47,10,FALSE))</f>
        <v/>
      </c>
      <c r="AU186" s="159" t="str">
        <f>IF(AU185="","",VLOOKUP(AU185,'シフト記号表（従来型・ユニット型共通）'!$C$6:$L$47,10,FALSE))</f>
        <v/>
      </c>
      <c r="AV186" s="159" t="str">
        <f>IF(AV185="","",VLOOKUP(AV185,'シフト記号表（従来型・ユニット型共通）'!$C$6:$L$47,10,FALSE))</f>
        <v/>
      </c>
      <c r="AW186" s="159" t="str">
        <f>IF(AW185="","",VLOOKUP(AW185,'シフト記号表（従来型・ユニット型共通）'!$C$6:$L$47,10,FALSE))</f>
        <v/>
      </c>
      <c r="AX186" s="160" t="str">
        <f>IF(AX185="","",VLOOKUP(AX185,'シフト記号表（従来型・ユニット型共通）'!$C$6:$L$47,10,FALSE))</f>
        <v/>
      </c>
      <c r="AY186" s="158" t="str">
        <f>IF(AY185="","",VLOOKUP(AY185,'シフト記号表（従来型・ユニット型共通）'!$C$6:$L$47,10,FALSE))</f>
        <v/>
      </c>
      <c r="AZ186" s="159" t="str">
        <f>IF(AZ185="","",VLOOKUP(AZ185,'シフト記号表（従来型・ユニット型共通）'!$C$6:$L$47,10,FALSE))</f>
        <v/>
      </c>
      <c r="BA186" s="159" t="str">
        <f>IF(BA185="","",VLOOKUP(BA185,'シフト記号表（従来型・ユニット型共通）'!$C$6:$L$47,10,FALSE))</f>
        <v/>
      </c>
      <c r="BB186" s="1077">
        <f>IF($BE$3="４週",SUM(W186:AX186),IF($BE$3="暦月",SUM(W186:BA186),""))</f>
        <v>0</v>
      </c>
      <c r="BC186" s="1078"/>
      <c r="BD186" s="1079">
        <f>IF($BE$3="４週",BB186/4,IF($BE$3="暦月",(BB186/($BE$8/7)),""))</f>
        <v>0</v>
      </c>
      <c r="BE186" s="1078"/>
      <c r="BF186" s="1074"/>
      <c r="BG186" s="1075"/>
      <c r="BH186" s="1075"/>
      <c r="BI186" s="1075"/>
      <c r="BJ186" s="1076"/>
    </row>
    <row r="187" spans="2:62" ht="20.25" customHeight="1" x14ac:dyDescent="0.15">
      <c r="B187" s="992">
        <f>B185+1</f>
        <v>86</v>
      </c>
      <c r="C187" s="999"/>
      <c r="D187" s="1000"/>
      <c r="E187" s="153"/>
      <c r="F187" s="154"/>
      <c r="G187" s="153"/>
      <c r="H187" s="154"/>
      <c r="I187" s="1003"/>
      <c r="J187" s="1004"/>
      <c r="K187" s="1052"/>
      <c r="L187" s="1053"/>
      <c r="M187" s="1053"/>
      <c r="N187" s="1000"/>
      <c r="O187" s="1022"/>
      <c r="P187" s="1023"/>
      <c r="Q187" s="1023"/>
      <c r="R187" s="1023"/>
      <c r="S187" s="1024"/>
      <c r="T187" s="173" t="s">
        <v>192</v>
      </c>
      <c r="V187" s="174"/>
      <c r="W187" s="166"/>
      <c r="X187" s="167"/>
      <c r="Y187" s="167"/>
      <c r="Z187" s="167"/>
      <c r="AA187" s="167"/>
      <c r="AB187" s="167"/>
      <c r="AC187" s="168"/>
      <c r="AD187" s="166"/>
      <c r="AE187" s="167"/>
      <c r="AF187" s="167"/>
      <c r="AG187" s="167"/>
      <c r="AH187" s="167"/>
      <c r="AI187" s="167"/>
      <c r="AJ187" s="168"/>
      <c r="AK187" s="166"/>
      <c r="AL187" s="167"/>
      <c r="AM187" s="167"/>
      <c r="AN187" s="167"/>
      <c r="AO187" s="167"/>
      <c r="AP187" s="167"/>
      <c r="AQ187" s="168"/>
      <c r="AR187" s="166"/>
      <c r="AS187" s="167"/>
      <c r="AT187" s="167"/>
      <c r="AU187" s="167"/>
      <c r="AV187" s="167"/>
      <c r="AW187" s="167"/>
      <c r="AX187" s="168"/>
      <c r="AY187" s="166"/>
      <c r="AZ187" s="167"/>
      <c r="BA187" s="169"/>
      <c r="BB187" s="1054"/>
      <c r="BC187" s="1055"/>
      <c r="BD187" s="1056"/>
      <c r="BE187" s="1057"/>
      <c r="BF187" s="1058"/>
      <c r="BG187" s="1059"/>
      <c r="BH187" s="1059"/>
      <c r="BI187" s="1059"/>
      <c r="BJ187" s="1060"/>
    </row>
    <row r="188" spans="2:62" ht="20.25" customHeight="1" x14ac:dyDescent="0.15">
      <c r="B188" s="993"/>
      <c r="C188" s="1080"/>
      <c r="D188" s="1081"/>
      <c r="E188" s="175"/>
      <c r="F188" s="176">
        <f>C187</f>
        <v>0</v>
      </c>
      <c r="G188" s="175"/>
      <c r="H188" s="176">
        <f>I187</f>
        <v>0</v>
      </c>
      <c r="I188" s="1082"/>
      <c r="J188" s="1083"/>
      <c r="K188" s="1084"/>
      <c r="L188" s="1085"/>
      <c r="M188" s="1085"/>
      <c r="N188" s="1081"/>
      <c r="O188" s="1022"/>
      <c r="P188" s="1023"/>
      <c r="Q188" s="1023"/>
      <c r="R188" s="1023"/>
      <c r="S188" s="1024"/>
      <c r="T188" s="170" t="s">
        <v>195</v>
      </c>
      <c r="U188" s="171"/>
      <c r="V188" s="172"/>
      <c r="W188" s="158" t="str">
        <f>IF(W187="","",VLOOKUP(W187,'シフト記号表（従来型・ユニット型共通）'!$C$6:$L$47,10,FALSE))</f>
        <v/>
      </c>
      <c r="X188" s="159" t="str">
        <f>IF(X187="","",VLOOKUP(X187,'シフト記号表（従来型・ユニット型共通）'!$C$6:$L$47,10,FALSE))</f>
        <v/>
      </c>
      <c r="Y188" s="159" t="str">
        <f>IF(Y187="","",VLOOKUP(Y187,'シフト記号表（従来型・ユニット型共通）'!$C$6:$L$47,10,FALSE))</f>
        <v/>
      </c>
      <c r="Z188" s="159" t="str">
        <f>IF(Z187="","",VLOOKUP(Z187,'シフト記号表（従来型・ユニット型共通）'!$C$6:$L$47,10,FALSE))</f>
        <v/>
      </c>
      <c r="AA188" s="159" t="str">
        <f>IF(AA187="","",VLOOKUP(AA187,'シフト記号表（従来型・ユニット型共通）'!$C$6:$L$47,10,FALSE))</f>
        <v/>
      </c>
      <c r="AB188" s="159" t="str">
        <f>IF(AB187="","",VLOOKUP(AB187,'シフト記号表（従来型・ユニット型共通）'!$C$6:$L$47,10,FALSE))</f>
        <v/>
      </c>
      <c r="AC188" s="160" t="str">
        <f>IF(AC187="","",VLOOKUP(AC187,'シフト記号表（従来型・ユニット型共通）'!$C$6:$L$47,10,FALSE))</f>
        <v/>
      </c>
      <c r="AD188" s="158" t="str">
        <f>IF(AD187="","",VLOOKUP(AD187,'シフト記号表（従来型・ユニット型共通）'!$C$6:$L$47,10,FALSE))</f>
        <v/>
      </c>
      <c r="AE188" s="159" t="str">
        <f>IF(AE187="","",VLOOKUP(AE187,'シフト記号表（従来型・ユニット型共通）'!$C$6:$L$47,10,FALSE))</f>
        <v/>
      </c>
      <c r="AF188" s="159" t="str">
        <f>IF(AF187="","",VLOOKUP(AF187,'シフト記号表（従来型・ユニット型共通）'!$C$6:$L$47,10,FALSE))</f>
        <v/>
      </c>
      <c r="AG188" s="159" t="str">
        <f>IF(AG187="","",VLOOKUP(AG187,'シフト記号表（従来型・ユニット型共通）'!$C$6:$L$47,10,FALSE))</f>
        <v/>
      </c>
      <c r="AH188" s="159" t="str">
        <f>IF(AH187="","",VLOOKUP(AH187,'シフト記号表（従来型・ユニット型共通）'!$C$6:$L$47,10,FALSE))</f>
        <v/>
      </c>
      <c r="AI188" s="159" t="str">
        <f>IF(AI187="","",VLOOKUP(AI187,'シフト記号表（従来型・ユニット型共通）'!$C$6:$L$47,10,FALSE))</f>
        <v/>
      </c>
      <c r="AJ188" s="160" t="str">
        <f>IF(AJ187="","",VLOOKUP(AJ187,'シフト記号表（従来型・ユニット型共通）'!$C$6:$L$47,10,FALSE))</f>
        <v/>
      </c>
      <c r="AK188" s="158" t="str">
        <f>IF(AK187="","",VLOOKUP(AK187,'シフト記号表（従来型・ユニット型共通）'!$C$6:$L$47,10,FALSE))</f>
        <v/>
      </c>
      <c r="AL188" s="159" t="str">
        <f>IF(AL187="","",VLOOKUP(AL187,'シフト記号表（従来型・ユニット型共通）'!$C$6:$L$47,10,FALSE))</f>
        <v/>
      </c>
      <c r="AM188" s="159" t="str">
        <f>IF(AM187="","",VLOOKUP(AM187,'シフト記号表（従来型・ユニット型共通）'!$C$6:$L$47,10,FALSE))</f>
        <v/>
      </c>
      <c r="AN188" s="159" t="str">
        <f>IF(AN187="","",VLOOKUP(AN187,'シフト記号表（従来型・ユニット型共通）'!$C$6:$L$47,10,FALSE))</f>
        <v/>
      </c>
      <c r="AO188" s="159" t="str">
        <f>IF(AO187="","",VLOOKUP(AO187,'シフト記号表（従来型・ユニット型共通）'!$C$6:$L$47,10,FALSE))</f>
        <v/>
      </c>
      <c r="AP188" s="159" t="str">
        <f>IF(AP187="","",VLOOKUP(AP187,'シフト記号表（従来型・ユニット型共通）'!$C$6:$L$47,10,FALSE))</f>
        <v/>
      </c>
      <c r="AQ188" s="160" t="str">
        <f>IF(AQ187="","",VLOOKUP(AQ187,'シフト記号表（従来型・ユニット型共通）'!$C$6:$L$47,10,FALSE))</f>
        <v/>
      </c>
      <c r="AR188" s="158" t="str">
        <f>IF(AR187="","",VLOOKUP(AR187,'シフト記号表（従来型・ユニット型共通）'!$C$6:$L$47,10,FALSE))</f>
        <v/>
      </c>
      <c r="AS188" s="159" t="str">
        <f>IF(AS187="","",VLOOKUP(AS187,'シフト記号表（従来型・ユニット型共通）'!$C$6:$L$47,10,FALSE))</f>
        <v/>
      </c>
      <c r="AT188" s="159" t="str">
        <f>IF(AT187="","",VLOOKUP(AT187,'シフト記号表（従来型・ユニット型共通）'!$C$6:$L$47,10,FALSE))</f>
        <v/>
      </c>
      <c r="AU188" s="159" t="str">
        <f>IF(AU187="","",VLOOKUP(AU187,'シフト記号表（従来型・ユニット型共通）'!$C$6:$L$47,10,FALSE))</f>
        <v/>
      </c>
      <c r="AV188" s="159" t="str">
        <f>IF(AV187="","",VLOOKUP(AV187,'シフト記号表（従来型・ユニット型共通）'!$C$6:$L$47,10,FALSE))</f>
        <v/>
      </c>
      <c r="AW188" s="159" t="str">
        <f>IF(AW187="","",VLOOKUP(AW187,'シフト記号表（従来型・ユニット型共通）'!$C$6:$L$47,10,FALSE))</f>
        <v/>
      </c>
      <c r="AX188" s="160" t="str">
        <f>IF(AX187="","",VLOOKUP(AX187,'シフト記号表（従来型・ユニット型共通）'!$C$6:$L$47,10,FALSE))</f>
        <v/>
      </c>
      <c r="AY188" s="158" t="str">
        <f>IF(AY187="","",VLOOKUP(AY187,'シフト記号表（従来型・ユニット型共通）'!$C$6:$L$47,10,FALSE))</f>
        <v/>
      </c>
      <c r="AZ188" s="159" t="str">
        <f>IF(AZ187="","",VLOOKUP(AZ187,'シフト記号表（従来型・ユニット型共通）'!$C$6:$L$47,10,FALSE))</f>
        <v/>
      </c>
      <c r="BA188" s="159" t="str">
        <f>IF(BA187="","",VLOOKUP(BA187,'シフト記号表（従来型・ユニット型共通）'!$C$6:$L$47,10,FALSE))</f>
        <v/>
      </c>
      <c r="BB188" s="1077">
        <f>IF($BE$3="４週",SUM(W188:AX188),IF($BE$3="暦月",SUM(W188:BA188),""))</f>
        <v>0</v>
      </c>
      <c r="BC188" s="1078"/>
      <c r="BD188" s="1079">
        <f>IF($BE$3="４週",BB188/4,IF($BE$3="暦月",(BB188/($BE$8/7)),""))</f>
        <v>0</v>
      </c>
      <c r="BE188" s="1078"/>
      <c r="BF188" s="1074"/>
      <c r="BG188" s="1075"/>
      <c r="BH188" s="1075"/>
      <c r="BI188" s="1075"/>
      <c r="BJ188" s="1076"/>
    </row>
    <row r="189" spans="2:62" ht="20.25" customHeight="1" x14ac:dyDescent="0.15">
      <c r="B189" s="992">
        <f>B187+1</f>
        <v>87</v>
      </c>
      <c r="C189" s="999"/>
      <c r="D189" s="1000"/>
      <c r="E189" s="153"/>
      <c r="F189" s="154"/>
      <c r="G189" s="153"/>
      <c r="H189" s="154"/>
      <c r="I189" s="1003"/>
      <c r="J189" s="1004"/>
      <c r="K189" s="1052"/>
      <c r="L189" s="1053"/>
      <c r="M189" s="1053"/>
      <c r="N189" s="1000"/>
      <c r="O189" s="1022"/>
      <c r="P189" s="1023"/>
      <c r="Q189" s="1023"/>
      <c r="R189" s="1023"/>
      <c r="S189" s="1024"/>
      <c r="T189" s="173" t="s">
        <v>192</v>
      </c>
      <c r="V189" s="174"/>
      <c r="W189" s="166"/>
      <c r="X189" s="167"/>
      <c r="Y189" s="167"/>
      <c r="Z189" s="167"/>
      <c r="AA189" s="167"/>
      <c r="AB189" s="167"/>
      <c r="AC189" s="168"/>
      <c r="AD189" s="166"/>
      <c r="AE189" s="167"/>
      <c r="AF189" s="167"/>
      <c r="AG189" s="167"/>
      <c r="AH189" s="167"/>
      <c r="AI189" s="167"/>
      <c r="AJ189" s="168"/>
      <c r="AK189" s="166"/>
      <c r="AL189" s="167"/>
      <c r="AM189" s="167"/>
      <c r="AN189" s="167"/>
      <c r="AO189" s="167"/>
      <c r="AP189" s="167"/>
      <c r="AQ189" s="168"/>
      <c r="AR189" s="166"/>
      <c r="AS189" s="167"/>
      <c r="AT189" s="167"/>
      <c r="AU189" s="167"/>
      <c r="AV189" s="167"/>
      <c r="AW189" s="167"/>
      <c r="AX189" s="168"/>
      <c r="AY189" s="166"/>
      <c r="AZ189" s="167"/>
      <c r="BA189" s="169"/>
      <c r="BB189" s="1054"/>
      <c r="BC189" s="1055"/>
      <c r="BD189" s="1056"/>
      <c r="BE189" s="1057"/>
      <c r="BF189" s="1058"/>
      <c r="BG189" s="1059"/>
      <c r="BH189" s="1059"/>
      <c r="BI189" s="1059"/>
      <c r="BJ189" s="1060"/>
    </row>
    <row r="190" spans="2:62" ht="20.25" customHeight="1" x14ac:dyDescent="0.15">
      <c r="B190" s="993"/>
      <c r="C190" s="1080"/>
      <c r="D190" s="1081"/>
      <c r="E190" s="175"/>
      <c r="F190" s="176">
        <f>C189</f>
        <v>0</v>
      </c>
      <c r="G190" s="175"/>
      <c r="H190" s="176">
        <f>I189</f>
        <v>0</v>
      </c>
      <c r="I190" s="1082"/>
      <c r="J190" s="1083"/>
      <c r="K190" s="1084"/>
      <c r="L190" s="1085"/>
      <c r="M190" s="1085"/>
      <c r="N190" s="1081"/>
      <c r="O190" s="1022"/>
      <c r="P190" s="1023"/>
      <c r="Q190" s="1023"/>
      <c r="R190" s="1023"/>
      <c r="S190" s="1024"/>
      <c r="T190" s="170" t="s">
        <v>195</v>
      </c>
      <c r="U190" s="171"/>
      <c r="V190" s="172"/>
      <c r="W190" s="158" t="str">
        <f>IF(W189="","",VLOOKUP(W189,'シフト記号表（従来型・ユニット型共通）'!$C$6:$L$47,10,FALSE))</f>
        <v/>
      </c>
      <c r="X190" s="159" t="str">
        <f>IF(X189="","",VLOOKUP(X189,'シフト記号表（従来型・ユニット型共通）'!$C$6:$L$47,10,FALSE))</f>
        <v/>
      </c>
      <c r="Y190" s="159" t="str">
        <f>IF(Y189="","",VLOOKUP(Y189,'シフト記号表（従来型・ユニット型共通）'!$C$6:$L$47,10,FALSE))</f>
        <v/>
      </c>
      <c r="Z190" s="159" t="str">
        <f>IF(Z189="","",VLOOKUP(Z189,'シフト記号表（従来型・ユニット型共通）'!$C$6:$L$47,10,FALSE))</f>
        <v/>
      </c>
      <c r="AA190" s="159" t="str">
        <f>IF(AA189="","",VLOOKUP(AA189,'シフト記号表（従来型・ユニット型共通）'!$C$6:$L$47,10,FALSE))</f>
        <v/>
      </c>
      <c r="AB190" s="159" t="str">
        <f>IF(AB189="","",VLOOKUP(AB189,'シフト記号表（従来型・ユニット型共通）'!$C$6:$L$47,10,FALSE))</f>
        <v/>
      </c>
      <c r="AC190" s="160" t="str">
        <f>IF(AC189="","",VLOOKUP(AC189,'シフト記号表（従来型・ユニット型共通）'!$C$6:$L$47,10,FALSE))</f>
        <v/>
      </c>
      <c r="AD190" s="158" t="str">
        <f>IF(AD189="","",VLOOKUP(AD189,'シフト記号表（従来型・ユニット型共通）'!$C$6:$L$47,10,FALSE))</f>
        <v/>
      </c>
      <c r="AE190" s="159" t="str">
        <f>IF(AE189="","",VLOOKUP(AE189,'シフト記号表（従来型・ユニット型共通）'!$C$6:$L$47,10,FALSE))</f>
        <v/>
      </c>
      <c r="AF190" s="159" t="str">
        <f>IF(AF189="","",VLOOKUP(AF189,'シフト記号表（従来型・ユニット型共通）'!$C$6:$L$47,10,FALSE))</f>
        <v/>
      </c>
      <c r="AG190" s="159" t="str">
        <f>IF(AG189="","",VLOOKUP(AG189,'シフト記号表（従来型・ユニット型共通）'!$C$6:$L$47,10,FALSE))</f>
        <v/>
      </c>
      <c r="AH190" s="159" t="str">
        <f>IF(AH189="","",VLOOKUP(AH189,'シフト記号表（従来型・ユニット型共通）'!$C$6:$L$47,10,FALSE))</f>
        <v/>
      </c>
      <c r="AI190" s="159" t="str">
        <f>IF(AI189="","",VLOOKUP(AI189,'シフト記号表（従来型・ユニット型共通）'!$C$6:$L$47,10,FALSE))</f>
        <v/>
      </c>
      <c r="AJ190" s="160" t="str">
        <f>IF(AJ189="","",VLOOKUP(AJ189,'シフト記号表（従来型・ユニット型共通）'!$C$6:$L$47,10,FALSE))</f>
        <v/>
      </c>
      <c r="AK190" s="158" t="str">
        <f>IF(AK189="","",VLOOKUP(AK189,'シフト記号表（従来型・ユニット型共通）'!$C$6:$L$47,10,FALSE))</f>
        <v/>
      </c>
      <c r="AL190" s="159" t="str">
        <f>IF(AL189="","",VLOOKUP(AL189,'シフト記号表（従来型・ユニット型共通）'!$C$6:$L$47,10,FALSE))</f>
        <v/>
      </c>
      <c r="AM190" s="159" t="str">
        <f>IF(AM189="","",VLOOKUP(AM189,'シフト記号表（従来型・ユニット型共通）'!$C$6:$L$47,10,FALSE))</f>
        <v/>
      </c>
      <c r="AN190" s="159" t="str">
        <f>IF(AN189="","",VLOOKUP(AN189,'シフト記号表（従来型・ユニット型共通）'!$C$6:$L$47,10,FALSE))</f>
        <v/>
      </c>
      <c r="AO190" s="159" t="str">
        <f>IF(AO189="","",VLOOKUP(AO189,'シフト記号表（従来型・ユニット型共通）'!$C$6:$L$47,10,FALSE))</f>
        <v/>
      </c>
      <c r="AP190" s="159" t="str">
        <f>IF(AP189="","",VLOOKUP(AP189,'シフト記号表（従来型・ユニット型共通）'!$C$6:$L$47,10,FALSE))</f>
        <v/>
      </c>
      <c r="AQ190" s="160" t="str">
        <f>IF(AQ189="","",VLOOKUP(AQ189,'シフト記号表（従来型・ユニット型共通）'!$C$6:$L$47,10,FALSE))</f>
        <v/>
      </c>
      <c r="AR190" s="158" t="str">
        <f>IF(AR189="","",VLOOKUP(AR189,'シフト記号表（従来型・ユニット型共通）'!$C$6:$L$47,10,FALSE))</f>
        <v/>
      </c>
      <c r="AS190" s="159" t="str">
        <f>IF(AS189="","",VLOOKUP(AS189,'シフト記号表（従来型・ユニット型共通）'!$C$6:$L$47,10,FALSE))</f>
        <v/>
      </c>
      <c r="AT190" s="159" t="str">
        <f>IF(AT189="","",VLOOKUP(AT189,'シフト記号表（従来型・ユニット型共通）'!$C$6:$L$47,10,FALSE))</f>
        <v/>
      </c>
      <c r="AU190" s="159" t="str">
        <f>IF(AU189="","",VLOOKUP(AU189,'シフト記号表（従来型・ユニット型共通）'!$C$6:$L$47,10,FALSE))</f>
        <v/>
      </c>
      <c r="AV190" s="159" t="str">
        <f>IF(AV189="","",VLOOKUP(AV189,'シフト記号表（従来型・ユニット型共通）'!$C$6:$L$47,10,FALSE))</f>
        <v/>
      </c>
      <c r="AW190" s="159" t="str">
        <f>IF(AW189="","",VLOOKUP(AW189,'シフト記号表（従来型・ユニット型共通）'!$C$6:$L$47,10,FALSE))</f>
        <v/>
      </c>
      <c r="AX190" s="160" t="str">
        <f>IF(AX189="","",VLOOKUP(AX189,'シフト記号表（従来型・ユニット型共通）'!$C$6:$L$47,10,FALSE))</f>
        <v/>
      </c>
      <c r="AY190" s="158" t="str">
        <f>IF(AY189="","",VLOOKUP(AY189,'シフト記号表（従来型・ユニット型共通）'!$C$6:$L$47,10,FALSE))</f>
        <v/>
      </c>
      <c r="AZ190" s="159" t="str">
        <f>IF(AZ189="","",VLOOKUP(AZ189,'シフト記号表（従来型・ユニット型共通）'!$C$6:$L$47,10,FALSE))</f>
        <v/>
      </c>
      <c r="BA190" s="159" t="str">
        <f>IF(BA189="","",VLOOKUP(BA189,'シフト記号表（従来型・ユニット型共通）'!$C$6:$L$47,10,FALSE))</f>
        <v/>
      </c>
      <c r="BB190" s="1077">
        <f>IF($BE$3="４週",SUM(W190:AX190),IF($BE$3="暦月",SUM(W190:BA190),""))</f>
        <v>0</v>
      </c>
      <c r="BC190" s="1078"/>
      <c r="BD190" s="1079">
        <f>IF($BE$3="４週",BB190/4,IF($BE$3="暦月",(BB190/($BE$8/7)),""))</f>
        <v>0</v>
      </c>
      <c r="BE190" s="1078"/>
      <c r="BF190" s="1074"/>
      <c r="BG190" s="1075"/>
      <c r="BH190" s="1075"/>
      <c r="BI190" s="1075"/>
      <c r="BJ190" s="1076"/>
    </row>
    <row r="191" spans="2:62" ht="20.25" customHeight="1" x14ac:dyDescent="0.15">
      <c r="B191" s="992">
        <f>B189+1</f>
        <v>88</v>
      </c>
      <c r="C191" s="999"/>
      <c r="D191" s="1000"/>
      <c r="E191" s="153"/>
      <c r="F191" s="154"/>
      <c r="G191" s="153"/>
      <c r="H191" s="154"/>
      <c r="I191" s="1003"/>
      <c r="J191" s="1004"/>
      <c r="K191" s="1052"/>
      <c r="L191" s="1053"/>
      <c r="M191" s="1053"/>
      <c r="N191" s="1000"/>
      <c r="O191" s="1022"/>
      <c r="P191" s="1023"/>
      <c r="Q191" s="1023"/>
      <c r="R191" s="1023"/>
      <c r="S191" s="1024"/>
      <c r="T191" s="173" t="s">
        <v>192</v>
      </c>
      <c r="V191" s="174"/>
      <c r="W191" s="166"/>
      <c r="X191" s="167"/>
      <c r="Y191" s="167"/>
      <c r="Z191" s="167"/>
      <c r="AA191" s="167"/>
      <c r="AB191" s="167"/>
      <c r="AC191" s="168"/>
      <c r="AD191" s="166"/>
      <c r="AE191" s="167"/>
      <c r="AF191" s="167"/>
      <c r="AG191" s="167"/>
      <c r="AH191" s="167"/>
      <c r="AI191" s="167"/>
      <c r="AJ191" s="168"/>
      <c r="AK191" s="166"/>
      <c r="AL191" s="167"/>
      <c r="AM191" s="167"/>
      <c r="AN191" s="167"/>
      <c r="AO191" s="167"/>
      <c r="AP191" s="167"/>
      <c r="AQ191" s="168"/>
      <c r="AR191" s="166"/>
      <c r="AS191" s="167"/>
      <c r="AT191" s="167"/>
      <c r="AU191" s="167"/>
      <c r="AV191" s="167"/>
      <c r="AW191" s="167"/>
      <c r="AX191" s="168"/>
      <c r="AY191" s="166"/>
      <c r="AZ191" s="167"/>
      <c r="BA191" s="169"/>
      <c r="BB191" s="1054"/>
      <c r="BC191" s="1055"/>
      <c r="BD191" s="1056"/>
      <c r="BE191" s="1057"/>
      <c r="BF191" s="1058"/>
      <c r="BG191" s="1059"/>
      <c r="BH191" s="1059"/>
      <c r="BI191" s="1059"/>
      <c r="BJ191" s="1060"/>
    </row>
    <row r="192" spans="2:62" ht="20.25" customHeight="1" x14ac:dyDescent="0.15">
      <c r="B192" s="993"/>
      <c r="C192" s="1080"/>
      <c r="D192" s="1081"/>
      <c r="E192" s="175"/>
      <c r="F192" s="176">
        <f>C191</f>
        <v>0</v>
      </c>
      <c r="G192" s="175"/>
      <c r="H192" s="176">
        <f>I191</f>
        <v>0</v>
      </c>
      <c r="I192" s="1082"/>
      <c r="J192" s="1083"/>
      <c r="K192" s="1084"/>
      <c r="L192" s="1085"/>
      <c r="M192" s="1085"/>
      <c r="N192" s="1081"/>
      <c r="O192" s="1022"/>
      <c r="P192" s="1023"/>
      <c r="Q192" s="1023"/>
      <c r="R192" s="1023"/>
      <c r="S192" s="1024"/>
      <c r="T192" s="170" t="s">
        <v>195</v>
      </c>
      <c r="U192" s="171"/>
      <c r="V192" s="172"/>
      <c r="W192" s="158" t="str">
        <f>IF(W191="","",VLOOKUP(W191,'シフト記号表（従来型・ユニット型共通）'!$C$6:$L$47,10,FALSE))</f>
        <v/>
      </c>
      <c r="X192" s="159" t="str">
        <f>IF(X191="","",VLOOKUP(X191,'シフト記号表（従来型・ユニット型共通）'!$C$6:$L$47,10,FALSE))</f>
        <v/>
      </c>
      <c r="Y192" s="159" t="str">
        <f>IF(Y191="","",VLOOKUP(Y191,'シフト記号表（従来型・ユニット型共通）'!$C$6:$L$47,10,FALSE))</f>
        <v/>
      </c>
      <c r="Z192" s="159" t="str">
        <f>IF(Z191="","",VLOOKUP(Z191,'シフト記号表（従来型・ユニット型共通）'!$C$6:$L$47,10,FALSE))</f>
        <v/>
      </c>
      <c r="AA192" s="159" t="str">
        <f>IF(AA191="","",VLOOKUP(AA191,'シフト記号表（従来型・ユニット型共通）'!$C$6:$L$47,10,FALSE))</f>
        <v/>
      </c>
      <c r="AB192" s="159" t="str">
        <f>IF(AB191="","",VLOOKUP(AB191,'シフト記号表（従来型・ユニット型共通）'!$C$6:$L$47,10,FALSE))</f>
        <v/>
      </c>
      <c r="AC192" s="160" t="str">
        <f>IF(AC191="","",VLOOKUP(AC191,'シフト記号表（従来型・ユニット型共通）'!$C$6:$L$47,10,FALSE))</f>
        <v/>
      </c>
      <c r="AD192" s="158" t="str">
        <f>IF(AD191="","",VLOOKUP(AD191,'シフト記号表（従来型・ユニット型共通）'!$C$6:$L$47,10,FALSE))</f>
        <v/>
      </c>
      <c r="AE192" s="159" t="str">
        <f>IF(AE191="","",VLOOKUP(AE191,'シフト記号表（従来型・ユニット型共通）'!$C$6:$L$47,10,FALSE))</f>
        <v/>
      </c>
      <c r="AF192" s="159" t="str">
        <f>IF(AF191="","",VLOOKUP(AF191,'シフト記号表（従来型・ユニット型共通）'!$C$6:$L$47,10,FALSE))</f>
        <v/>
      </c>
      <c r="AG192" s="159" t="str">
        <f>IF(AG191="","",VLOOKUP(AG191,'シフト記号表（従来型・ユニット型共通）'!$C$6:$L$47,10,FALSE))</f>
        <v/>
      </c>
      <c r="AH192" s="159" t="str">
        <f>IF(AH191="","",VLOOKUP(AH191,'シフト記号表（従来型・ユニット型共通）'!$C$6:$L$47,10,FALSE))</f>
        <v/>
      </c>
      <c r="AI192" s="159" t="str">
        <f>IF(AI191="","",VLOOKUP(AI191,'シフト記号表（従来型・ユニット型共通）'!$C$6:$L$47,10,FALSE))</f>
        <v/>
      </c>
      <c r="AJ192" s="160" t="str">
        <f>IF(AJ191="","",VLOOKUP(AJ191,'シフト記号表（従来型・ユニット型共通）'!$C$6:$L$47,10,FALSE))</f>
        <v/>
      </c>
      <c r="AK192" s="158" t="str">
        <f>IF(AK191="","",VLOOKUP(AK191,'シフト記号表（従来型・ユニット型共通）'!$C$6:$L$47,10,FALSE))</f>
        <v/>
      </c>
      <c r="AL192" s="159" t="str">
        <f>IF(AL191="","",VLOOKUP(AL191,'シフト記号表（従来型・ユニット型共通）'!$C$6:$L$47,10,FALSE))</f>
        <v/>
      </c>
      <c r="AM192" s="159" t="str">
        <f>IF(AM191="","",VLOOKUP(AM191,'シフト記号表（従来型・ユニット型共通）'!$C$6:$L$47,10,FALSE))</f>
        <v/>
      </c>
      <c r="AN192" s="159" t="str">
        <f>IF(AN191="","",VLOOKUP(AN191,'シフト記号表（従来型・ユニット型共通）'!$C$6:$L$47,10,FALSE))</f>
        <v/>
      </c>
      <c r="AO192" s="159" t="str">
        <f>IF(AO191="","",VLOOKUP(AO191,'シフト記号表（従来型・ユニット型共通）'!$C$6:$L$47,10,FALSE))</f>
        <v/>
      </c>
      <c r="AP192" s="159" t="str">
        <f>IF(AP191="","",VLOOKUP(AP191,'シフト記号表（従来型・ユニット型共通）'!$C$6:$L$47,10,FALSE))</f>
        <v/>
      </c>
      <c r="AQ192" s="160" t="str">
        <f>IF(AQ191="","",VLOOKUP(AQ191,'シフト記号表（従来型・ユニット型共通）'!$C$6:$L$47,10,FALSE))</f>
        <v/>
      </c>
      <c r="AR192" s="158" t="str">
        <f>IF(AR191="","",VLOOKUP(AR191,'シフト記号表（従来型・ユニット型共通）'!$C$6:$L$47,10,FALSE))</f>
        <v/>
      </c>
      <c r="AS192" s="159" t="str">
        <f>IF(AS191="","",VLOOKUP(AS191,'シフト記号表（従来型・ユニット型共通）'!$C$6:$L$47,10,FALSE))</f>
        <v/>
      </c>
      <c r="AT192" s="159" t="str">
        <f>IF(AT191="","",VLOOKUP(AT191,'シフト記号表（従来型・ユニット型共通）'!$C$6:$L$47,10,FALSE))</f>
        <v/>
      </c>
      <c r="AU192" s="159" t="str">
        <f>IF(AU191="","",VLOOKUP(AU191,'シフト記号表（従来型・ユニット型共通）'!$C$6:$L$47,10,FALSE))</f>
        <v/>
      </c>
      <c r="AV192" s="159" t="str">
        <f>IF(AV191="","",VLOOKUP(AV191,'シフト記号表（従来型・ユニット型共通）'!$C$6:$L$47,10,FALSE))</f>
        <v/>
      </c>
      <c r="AW192" s="159" t="str">
        <f>IF(AW191="","",VLOOKUP(AW191,'シフト記号表（従来型・ユニット型共通）'!$C$6:$L$47,10,FALSE))</f>
        <v/>
      </c>
      <c r="AX192" s="160" t="str">
        <f>IF(AX191="","",VLOOKUP(AX191,'シフト記号表（従来型・ユニット型共通）'!$C$6:$L$47,10,FALSE))</f>
        <v/>
      </c>
      <c r="AY192" s="158" t="str">
        <f>IF(AY191="","",VLOOKUP(AY191,'シフト記号表（従来型・ユニット型共通）'!$C$6:$L$47,10,FALSE))</f>
        <v/>
      </c>
      <c r="AZ192" s="159" t="str">
        <f>IF(AZ191="","",VLOOKUP(AZ191,'シフト記号表（従来型・ユニット型共通）'!$C$6:$L$47,10,FALSE))</f>
        <v/>
      </c>
      <c r="BA192" s="159" t="str">
        <f>IF(BA191="","",VLOOKUP(BA191,'シフト記号表（従来型・ユニット型共通）'!$C$6:$L$47,10,FALSE))</f>
        <v/>
      </c>
      <c r="BB192" s="1077">
        <f>IF($BE$3="４週",SUM(W192:AX192),IF($BE$3="暦月",SUM(W192:BA192),""))</f>
        <v>0</v>
      </c>
      <c r="BC192" s="1078"/>
      <c r="BD192" s="1079">
        <f>IF($BE$3="４週",BB192/4,IF($BE$3="暦月",(BB192/($BE$8/7)),""))</f>
        <v>0</v>
      </c>
      <c r="BE192" s="1078"/>
      <c r="BF192" s="1074"/>
      <c r="BG192" s="1075"/>
      <c r="BH192" s="1075"/>
      <c r="BI192" s="1075"/>
      <c r="BJ192" s="1076"/>
    </row>
    <row r="193" spans="2:62" ht="20.25" customHeight="1" x14ac:dyDescent="0.15">
      <c r="B193" s="992">
        <f>B191+1</f>
        <v>89</v>
      </c>
      <c r="C193" s="999"/>
      <c r="D193" s="1000"/>
      <c r="E193" s="153"/>
      <c r="F193" s="154"/>
      <c r="G193" s="153"/>
      <c r="H193" s="154"/>
      <c r="I193" s="1003"/>
      <c r="J193" s="1004"/>
      <c r="K193" s="1052"/>
      <c r="L193" s="1053"/>
      <c r="M193" s="1053"/>
      <c r="N193" s="1000"/>
      <c r="O193" s="1022"/>
      <c r="P193" s="1023"/>
      <c r="Q193" s="1023"/>
      <c r="R193" s="1023"/>
      <c r="S193" s="1024"/>
      <c r="T193" s="173" t="s">
        <v>192</v>
      </c>
      <c r="V193" s="174"/>
      <c r="W193" s="166"/>
      <c r="X193" s="167"/>
      <c r="Y193" s="167"/>
      <c r="Z193" s="167"/>
      <c r="AA193" s="167"/>
      <c r="AB193" s="167"/>
      <c r="AC193" s="168"/>
      <c r="AD193" s="166"/>
      <c r="AE193" s="167"/>
      <c r="AF193" s="167"/>
      <c r="AG193" s="167"/>
      <c r="AH193" s="167"/>
      <c r="AI193" s="167"/>
      <c r="AJ193" s="168"/>
      <c r="AK193" s="166"/>
      <c r="AL193" s="167"/>
      <c r="AM193" s="167"/>
      <c r="AN193" s="167"/>
      <c r="AO193" s="167"/>
      <c r="AP193" s="167"/>
      <c r="AQ193" s="168"/>
      <c r="AR193" s="166"/>
      <c r="AS193" s="167"/>
      <c r="AT193" s="167"/>
      <c r="AU193" s="167"/>
      <c r="AV193" s="167"/>
      <c r="AW193" s="167"/>
      <c r="AX193" s="168"/>
      <c r="AY193" s="166"/>
      <c r="AZ193" s="167"/>
      <c r="BA193" s="169"/>
      <c r="BB193" s="1054"/>
      <c r="BC193" s="1055"/>
      <c r="BD193" s="1056"/>
      <c r="BE193" s="1057"/>
      <c r="BF193" s="1058"/>
      <c r="BG193" s="1059"/>
      <c r="BH193" s="1059"/>
      <c r="BI193" s="1059"/>
      <c r="BJ193" s="1060"/>
    </row>
    <row r="194" spans="2:62" ht="20.25" customHeight="1" x14ac:dyDescent="0.15">
      <c r="B194" s="993"/>
      <c r="C194" s="1080"/>
      <c r="D194" s="1081"/>
      <c r="E194" s="175"/>
      <c r="F194" s="176">
        <f>C193</f>
        <v>0</v>
      </c>
      <c r="G194" s="175"/>
      <c r="H194" s="176">
        <f>I193</f>
        <v>0</v>
      </c>
      <c r="I194" s="1082"/>
      <c r="J194" s="1083"/>
      <c r="K194" s="1084"/>
      <c r="L194" s="1085"/>
      <c r="M194" s="1085"/>
      <c r="N194" s="1081"/>
      <c r="O194" s="1022"/>
      <c r="P194" s="1023"/>
      <c r="Q194" s="1023"/>
      <c r="R194" s="1023"/>
      <c r="S194" s="1024"/>
      <c r="T194" s="170" t="s">
        <v>195</v>
      </c>
      <c r="U194" s="171"/>
      <c r="V194" s="172"/>
      <c r="W194" s="158" t="str">
        <f>IF(W193="","",VLOOKUP(W193,'シフト記号表（従来型・ユニット型共通）'!$C$6:$L$47,10,FALSE))</f>
        <v/>
      </c>
      <c r="X194" s="159" t="str">
        <f>IF(X193="","",VLOOKUP(X193,'シフト記号表（従来型・ユニット型共通）'!$C$6:$L$47,10,FALSE))</f>
        <v/>
      </c>
      <c r="Y194" s="159" t="str">
        <f>IF(Y193="","",VLOOKUP(Y193,'シフト記号表（従来型・ユニット型共通）'!$C$6:$L$47,10,FALSE))</f>
        <v/>
      </c>
      <c r="Z194" s="159" t="str">
        <f>IF(Z193="","",VLOOKUP(Z193,'シフト記号表（従来型・ユニット型共通）'!$C$6:$L$47,10,FALSE))</f>
        <v/>
      </c>
      <c r="AA194" s="159" t="str">
        <f>IF(AA193="","",VLOOKUP(AA193,'シフト記号表（従来型・ユニット型共通）'!$C$6:$L$47,10,FALSE))</f>
        <v/>
      </c>
      <c r="AB194" s="159" t="str">
        <f>IF(AB193="","",VLOOKUP(AB193,'シフト記号表（従来型・ユニット型共通）'!$C$6:$L$47,10,FALSE))</f>
        <v/>
      </c>
      <c r="AC194" s="160" t="str">
        <f>IF(AC193="","",VLOOKUP(AC193,'シフト記号表（従来型・ユニット型共通）'!$C$6:$L$47,10,FALSE))</f>
        <v/>
      </c>
      <c r="AD194" s="158" t="str">
        <f>IF(AD193="","",VLOOKUP(AD193,'シフト記号表（従来型・ユニット型共通）'!$C$6:$L$47,10,FALSE))</f>
        <v/>
      </c>
      <c r="AE194" s="159" t="str">
        <f>IF(AE193="","",VLOOKUP(AE193,'シフト記号表（従来型・ユニット型共通）'!$C$6:$L$47,10,FALSE))</f>
        <v/>
      </c>
      <c r="AF194" s="159" t="str">
        <f>IF(AF193="","",VLOOKUP(AF193,'シフト記号表（従来型・ユニット型共通）'!$C$6:$L$47,10,FALSE))</f>
        <v/>
      </c>
      <c r="AG194" s="159" t="str">
        <f>IF(AG193="","",VLOOKUP(AG193,'シフト記号表（従来型・ユニット型共通）'!$C$6:$L$47,10,FALSE))</f>
        <v/>
      </c>
      <c r="AH194" s="159" t="str">
        <f>IF(AH193="","",VLOOKUP(AH193,'シフト記号表（従来型・ユニット型共通）'!$C$6:$L$47,10,FALSE))</f>
        <v/>
      </c>
      <c r="AI194" s="159" t="str">
        <f>IF(AI193="","",VLOOKUP(AI193,'シフト記号表（従来型・ユニット型共通）'!$C$6:$L$47,10,FALSE))</f>
        <v/>
      </c>
      <c r="AJ194" s="160" t="str">
        <f>IF(AJ193="","",VLOOKUP(AJ193,'シフト記号表（従来型・ユニット型共通）'!$C$6:$L$47,10,FALSE))</f>
        <v/>
      </c>
      <c r="AK194" s="158" t="str">
        <f>IF(AK193="","",VLOOKUP(AK193,'シフト記号表（従来型・ユニット型共通）'!$C$6:$L$47,10,FALSE))</f>
        <v/>
      </c>
      <c r="AL194" s="159" t="str">
        <f>IF(AL193="","",VLOOKUP(AL193,'シフト記号表（従来型・ユニット型共通）'!$C$6:$L$47,10,FALSE))</f>
        <v/>
      </c>
      <c r="AM194" s="159" t="str">
        <f>IF(AM193="","",VLOOKUP(AM193,'シフト記号表（従来型・ユニット型共通）'!$C$6:$L$47,10,FALSE))</f>
        <v/>
      </c>
      <c r="AN194" s="159" t="str">
        <f>IF(AN193="","",VLOOKUP(AN193,'シフト記号表（従来型・ユニット型共通）'!$C$6:$L$47,10,FALSE))</f>
        <v/>
      </c>
      <c r="AO194" s="159" t="str">
        <f>IF(AO193="","",VLOOKUP(AO193,'シフト記号表（従来型・ユニット型共通）'!$C$6:$L$47,10,FALSE))</f>
        <v/>
      </c>
      <c r="AP194" s="159" t="str">
        <f>IF(AP193="","",VLOOKUP(AP193,'シフト記号表（従来型・ユニット型共通）'!$C$6:$L$47,10,FALSE))</f>
        <v/>
      </c>
      <c r="AQ194" s="160" t="str">
        <f>IF(AQ193="","",VLOOKUP(AQ193,'シフト記号表（従来型・ユニット型共通）'!$C$6:$L$47,10,FALSE))</f>
        <v/>
      </c>
      <c r="AR194" s="158" t="str">
        <f>IF(AR193="","",VLOOKUP(AR193,'シフト記号表（従来型・ユニット型共通）'!$C$6:$L$47,10,FALSE))</f>
        <v/>
      </c>
      <c r="AS194" s="159" t="str">
        <f>IF(AS193="","",VLOOKUP(AS193,'シフト記号表（従来型・ユニット型共通）'!$C$6:$L$47,10,FALSE))</f>
        <v/>
      </c>
      <c r="AT194" s="159" t="str">
        <f>IF(AT193="","",VLOOKUP(AT193,'シフト記号表（従来型・ユニット型共通）'!$C$6:$L$47,10,FALSE))</f>
        <v/>
      </c>
      <c r="AU194" s="159" t="str">
        <f>IF(AU193="","",VLOOKUP(AU193,'シフト記号表（従来型・ユニット型共通）'!$C$6:$L$47,10,FALSE))</f>
        <v/>
      </c>
      <c r="AV194" s="159" t="str">
        <f>IF(AV193="","",VLOOKUP(AV193,'シフト記号表（従来型・ユニット型共通）'!$C$6:$L$47,10,FALSE))</f>
        <v/>
      </c>
      <c r="AW194" s="159" t="str">
        <f>IF(AW193="","",VLOOKUP(AW193,'シフト記号表（従来型・ユニット型共通）'!$C$6:$L$47,10,FALSE))</f>
        <v/>
      </c>
      <c r="AX194" s="160" t="str">
        <f>IF(AX193="","",VLOOKUP(AX193,'シフト記号表（従来型・ユニット型共通）'!$C$6:$L$47,10,FALSE))</f>
        <v/>
      </c>
      <c r="AY194" s="158" t="str">
        <f>IF(AY193="","",VLOOKUP(AY193,'シフト記号表（従来型・ユニット型共通）'!$C$6:$L$47,10,FALSE))</f>
        <v/>
      </c>
      <c r="AZ194" s="159" t="str">
        <f>IF(AZ193="","",VLOOKUP(AZ193,'シフト記号表（従来型・ユニット型共通）'!$C$6:$L$47,10,FALSE))</f>
        <v/>
      </c>
      <c r="BA194" s="159" t="str">
        <f>IF(BA193="","",VLOOKUP(BA193,'シフト記号表（従来型・ユニット型共通）'!$C$6:$L$47,10,FALSE))</f>
        <v/>
      </c>
      <c r="BB194" s="1077">
        <f>IF($BE$3="４週",SUM(W194:AX194),IF($BE$3="暦月",SUM(W194:BA194),""))</f>
        <v>0</v>
      </c>
      <c r="BC194" s="1078"/>
      <c r="BD194" s="1079">
        <f>IF($BE$3="４週",BB194/4,IF($BE$3="暦月",(BB194/($BE$8/7)),""))</f>
        <v>0</v>
      </c>
      <c r="BE194" s="1078"/>
      <c r="BF194" s="1074"/>
      <c r="BG194" s="1075"/>
      <c r="BH194" s="1075"/>
      <c r="BI194" s="1075"/>
      <c r="BJ194" s="1076"/>
    </row>
    <row r="195" spans="2:62" ht="20.25" customHeight="1" x14ac:dyDescent="0.15">
      <c r="B195" s="992">
        <f>B193+1</f>
        <v>90</v>
      </c>
      <c r="C195" s="999"/>
      <c r="D195" s="1000"/>
      <c r="E195" s="153"/>
      <c r="F195" s="154"/>
      <c r="G195" s="153"/>
      <c r="H195" s="154"/>
      <c r="I195" s="1003"/>
      <c r="J195" s="1004"/>
      <c r="K195" s="1052"/>
      <c r="L195" s="1053"/>
      <c r="M195" s="1053"/>
      <c r="N195" s="1000"/>
      <c r="O195" s="1022"/>
      <c r="P195" s="1023"/>
      <c r="Q195" s="1023"/>
      <c r="R195" s="1023"/>
      <c r="S195" s="1024"/>
      <c r="T195" s="173" t="s">
        <v>192</v>
      </c>
      <c r="V195" s="174"/>
      <c r="W195" s="166"/>
      <c r="X195" s="167"/>
      <c r="Y195" s="167"/>
      <c r="Z195" s="167"/>
      <c r="AA195" s="167"/>
      <c r="AB195" s="167"/>
      <c r="AC195" s="168"/>
      <c r="AD195" s="166"/>
      <c r="AE195" s="167"/>
      <c r="AF195" s="167"/>
      <c r="AG195" s="167"/>
      <c r="AH195" s="167"/>
      <c r="AI195" s="167"/>
      <c r="AJ195" s="168"/>
      <c r="AK195" s="166"/>
      <c r="AL195" s="167"/>
      <c r="AM195" s="167"/>
      <c r="AN195" s="167"/>
      <c r="AO195" s="167"/>
      <c r="AP195" s="167"/>
      <c r="AQ195" s="168"/>
      <c r="AR195" s="166"/>
      <c r="AS195" s="167"/>
      <c r="AT195" s="167"/>
      <c r="AU195" s="167"/>
      <c r="AV195" s="167"/>
      <c r="AW195" s="167"/>
      <c r="AX195" s="168"/>
      <c r="AY195" s="166"/>
      <c r="AZ195" s="167"/>
      <c r="BA195" s="169"/>
      <c r="BB195" s="1054"/>
      <c r="BC195" s="1055"/>
      <c r="BD195" s="1056"/>
      <c r="BE195" s="1057"/>
      <c r="BF195" s="1058"/>
      <c r="BG195" s="1059"/>
      <c r="BH195" s="1059"/>
      <c r="BI195" s="1059"/>
      <c r="BJ195" s="1060"/>
    </row>
    <row r="196" spans="2:62" ht="20.25" customHeight="1" x14ac:dyDescent="0.15">
      <c r="B196" s="993"/>
      <c r="C196" s="1080"/>
      <c r="D196" s="1081"/>
      <c r="E196" s="175"/>
      <c r="F196" s="176">
        <f>C195</f>
        <v>0</v>
      </c>
      <c r="G196" s="175"/>
      <c r="H196" s="176">
        <f>I195</f>
        <v>0</v>
      </c>
      <c r="I196" s="1082"/>
      <c r="J196" s="1083"/>
      <c r="K196" s="1084"/>
      <c r="L196" s="1085"/>
      <c r="M196" s="1085"/>
      <c r="N196" s="1081"/>
      <c r="O196" s="1022"/>
      <c r="P196" s="1023"/>
      <c r="Q196" s="1023"/>
      <c r="R196" s="1023"/>
      <c r="S196" s="1024"/>
      <c r="T196" s="170" t="s">
        <v>195</v>
      </c>
      <c r="U196" s="171"/>
      <c r="V196" s="172"/>
      <c r="W196" s="158" t="str">
        <f>IF(W195="","",VLOOKUP(W195,'シフト記号表（従来型・ユニット型共通）'!$C$6:$L$47,10,FALSE))</f>
        <v/>
      </c>
      <c r="X196" s="159" t="str">
        <f>IF(X195="","",VLOOKUP(X195,'シフト記号表（従来型・ユニット型共通）'!$C$6:$L$47,10,FALSE))</f>
        <v/>
      </c>
      <c r="Y196" s="159" t="str">
        <f>IF(Y195="","",VLOOKUP(Y195,'シフト記号表（従来型・ユニット型共通）'!$C$6:$L$47,10,FALSE))</f>
        <v/>
      </c>
      <c r="Z196" s="159" t="str">
        <f>IF(Z195="","",VLOOKUP(Z195,'シフト記号表（従来型・ユニット型共通）'!$C$6:$L$47,10,FALSE))</f>
        <v/>
      </c>
      <c r="AA196" s="159" t="str">
        <f>IF(AA195="","",VLOOKUP(AA195,'シフト記号表（従来型・ユニット型共通）'!$C$6:$L$47,10,FALSE))</f>
        <v/>
      </c>
      <c r="AB196" s="159" t="str">
        <f>IF(AB195="","",VLOOKUP(AB195,'シフト記号表（従来型・ユニット型共通）'!$C$6:$L$47,10,FALSE))</f>
        <v/>
      </c>
      <c r="AC196" s="160" t="str">
        <f>IF(AC195="","",VLOOKUP(AC195,'シフト記号表（従来型・ユニット型共通）'!$C$6:$L$47,10,FALSE))</f>
        <v/>
      </c>
      <c r="AD196" s="158" t="str">
        <f>IF(AD195="","",VLOOKUP(AD195,'シフト記号表（従来型・ユニット型共通）'!$C$6:$L$47,10,FALSE))</f>
        <v/>
      </c>
      <c r="AE196" s="159" t="str">
        <f>IF(AE195="","",VLOOKUP(AE195,'シフト記号表（従来型・ユニット型共通）'!$C$6:$L$47,10,FALSE))</f>
        <v/>
      </c>
      <c r="AF196" s="159" t="str">
        <f>IF(AF195="","",VLOOKUP(AF195,'シフト記号表（従来型・ユニット型共通）'!$C$6:$L$47,10,FALSE))</f>
        <v/>
      </c>
      <c r="AG196" s="159" t="str">
        <f>IF(AG195="","",VLOOKUP(AG195,'シフト記号表（従来型・ユニット型共通）'!$C$6:$L$47,10,FALSE))</f>
        <v/>
      </c>
      <c r="AH196" s="159" t="str">
        <f>IF(AH195="","",VLOOKUP(AH195,'シフト記号表（従来型・ユニット型共通）'!$C$6:$L$47,10,FALSE))</f>
        <v/>
      </c>
      <c r="AI196" s="159" t="str">
        <f>IF(AI195="","",VLOOKUP(AI195,'シフト記号表（従来型・ユニット型共通）'!$C$6:$L$47,10,FALSE))</f>
        <v/>
      </c>
      <c r="AJ196" s="160" t="str">
        <f>IF(AJ195="","",VLOOKUP(AJ195,'シフト記号表（従来型・ユニット型共通）'!$C$6:$L$47,10,FALSE))</f>
        <v/>
      </c>
      <c r="AK196" s="158" t="str">
        <f>IF(AK195="","",VLOOKUP(AK195,'シフト記号表（従来型・ユニット型共通）'!$C$6:$L$47,10,FALSE))</f>
        <v/>
      </c>
      <c r="AL196" s="159" t="str">
        <f>IF(AL195="","",VLOOKUP(AL195,'シフト記号表（従来型・ユニット型共通）'!$C$6:$L$47,10,FALSE))</f>
        <v/>
      </c>
      <c r="AM196" s="159" t="str">
        <f>IF(AM195="","",VLOOKUP(AM195,'シフト記号表（従来型・ユニット型共通）'!$C$6:$L$47,10,FALSE))</f>
        <v/>
      </c>
      <c r="AN196" s="159" t="str">
        <f>IF(AN195="","",VLOOKUP(AN195,'シフト記号表（従来型・ユニット型共通）'!$C$6:$L$47,10,FALSE))</f>
        <v/>
      </c>
      <c r="AO196" s="159" t="str">
        <f>IF(AO195="","",VLOOKUP(AO195,'シフト記号表（従来型・ユニット型共通）'!$C$6:$L$47,10,FALSE))</f>
        <v/>
      </c>
      <c r="AP196" s="159" t="str">
        <f>IF(AP195="","",VLOOKUP(AP195,'シフト記号表（従来型・ユニット型共通）'!$C$6:$L$47,10,FALSE))</f>
        <v/>
      </c>
      <c r="AQ196" s="160" t="str">
        <f>IF(AQ195="","",VLOOKUP(AQ195,'シフト記号表（従来型・ユニット型共通）'!$C$6:$L$47,10,FALSE))</f>
        <v/>
      </c>
      <c r="AR196" s="158" t="str">
        <f>IF(AR195="","",VLOOKUP(AR195,'シフト記号表（従来型・ユニット型共通）'!$C$6:$L$47,10,FALSE))</f>
        <v/>
      </c>
      <c r="AS196" s="159" t="str">
        <f>IF(AS195="","",VLOOKUP(AS195,'シフト記号表（従来型・ユニット型共通）'!$C$6:$L$47,10,FALSE))</f>
        <v/>
      </c>
      <c r="AT196" s="159" t="str">
        <f>IF(AT195="","",VLOOKUP(AT195,'シフト記号表（従来型・ユニット型共通）'!$C$6:$L$47,10,FALSE))</f>
        <v/>
      </c>
      <c r="AU196" s="159" t="str">
        <f>IF(AU195="","",VLOOKUP(AU195,'シフト記号表（従来型・ユニット型共通）'!$C$6:$L$47,10,FALSE))</f>
        <v/>
      </c>
      <c r="AV196" s="159" t="str">
        <f>IF(AV195="","",VLOOKUP(AV195,'シフト記号表（従来型・ユニット型共通）'!$C$6:$L$47,10,FALSE))</f>
        <v/>
      </c>
      <c r="AW196" s="159" t="str">
        <f>IF(AW195="","",VLOOKUP(AW195,'シフト記号表（従来型・ユニット型共通）'!$C$6:$L$47,10,FALSE))</f>
        <v/>
      </c>
      <c r="AX196" s="160" t="str">
        <f>IF(AX195="","",VLOOKUP(AX195,'シフト記号表（従来型・ユニット型共通）'!$C$6:$L$47,10,FALSE))</f>
        <v/>
      </c>
      <c r="AY196" s="158" t="str">
        <f>IF(AY195="","",VLOOKUP(AY195,'シフト記号表（従来型・ユニット型共通）'!$C$6:$L$47,10,FALSE))</f>
        <v/>
      </c>
      <c r="AZ196" s="159" t="str">
        <f>IF(AZ195="","",VLOOKUP(AZ195,'シフト記号表（従来型・ユニット型共通）'!$C$6:$L$47,10,FALSE))</f>
        <v/>
      </c>
      <c r="BA196" s="159" t="str">
        <f>IF(BA195="","",VLOOKUP(BA195,'シフト記号表（従来型・ユニット型共通）'!$C$6:$L$47,10,FALSE))</f>
        <v/>
      </c>
      <c r="BB196" s="1077">
        <f>IF($BE$3="４週",SUM(W196:AX196),IF($BE$3="暦月",SUM(W196:BA196),""))</f>
        <v>0</v>
      </c>
      <c r="BC196" s="1078"/>
      <c r="BD196" s="1079">
        <f>IF($BE$3="４週",BB196/4,IF($BE$3="暦月",(BB196/($BE$8/7)),""))</f>
        <v>0</v>
      </c>
      <c r="BE196" s="1078"/>
      <c r="BF196" s="1074"/>
      <c r="BG196" s="1075"/>
      <c r="BH196" s="1075"/>
      <c r="BI196" s="1075"/>
      <c r="BJ196" s="1076"/>
    </row>
    <row r="197" spans="2:62" ht="20.25" customHeight="1" x14ac:dyDescent="0.15">
      <c r="B197" s="992">
        <f>B195+1</f>
        <v>91</v>
      </c>
      <c r="C197" s="999"/>
      <c r="D197" s="1000"/>
      <c r="E197" s="153"/>
      <c r="F197" s="154"/>
      <c r="G197" s="153"/>
      <c r="H197" s="154"/>
      <c r="I197" s="1003"/>
      <c r="J197" s="1004"/>
      <c r="K197" s="1052"/>
      <c r="L197" s="1053"/>
      <c r="M197" s="1053"/>
      <c r="N197" s="1000"/>
      <c r="O197" s="1022"/>
      <c r="P197" s="1023"/>
      <c r="Q197" s="1023"/>
      <c r="R197" s="1023"/>
      <c r="S197" s="1024"/>
      <c r="T197" s="173" t="s">
        <v>192</v>
      </c>
      <c r="V197" s="174"/>
      <c r="W197" s="166"/>
      <c r="X197" s="167"/>
      <c r="Y197" s="167"/>
      <c r="Z197" s="167"/>
      <c r="AA197" s="167"/>
      <c r="AB197" s="167"/>
      <c r="AC197" s="168"/>
      <c r="AD197" s="166"/>
      <c r="AE197" s="167"/>
      <c r="AF197" s="167"/>
      <c r="AG197" s="167"/>
      <c r="AH197" s="167"/>
      <c r="AI197" s="167"/>
      <c r="AJ197" s="168"/>
      <c r="AK197" s="166"/>
      <c r="AL197" s="167"/>
      <c r="AM197" s="167"/>
      <c r="AN197" s="167"/>
      <c r="AO197" s="167"/>
      <c r="AP197" s="167"/>
      <c r="AQ197" s="168"/>
      <c r="AR197" s="166"/>
      <c r="AS197" s="167"/>
      <c r="AT197" s="167"/>
      <c r="AU197" s="167"/>
      <c r="AV197" s="167"/>
      <c r="AW197" s="167"/>
      <c r="AX197" s="168"/>
      <c r="AY197" s="166"/>
      <c r="AZ197" s="167"/>
      <c r="BA197" s="169"/>
      <c r="BB197" s="1054"/>
      <c r="BC197" s="1055"/>
      <c r="BD197" s="1056"/>
      <c r="BE197" s="1057"/>
      <c r="BF197" s="1058"/>
      <c r="BG197" s="1059"/>
      <c r="BH197" s="1059"/>
      <c r="BI197" s="1059"/>
      <c r="BJ197" s="1060"/>
    </row>
    <row r="198" spans="2:62" ht="20.25" customHeight="1" x14ac:dyDescent="0.15">
      <c r="B198" s="993"/>
      <c r="C198" s="1080"/>
      <c r="D198" s="1081"/>
      <c r="E198" s="175"/>
      <c r="F198" s="176">
        <f>C197</f>
        <v>0</v>
      </c>
      <c r="G198" s="175"/>
      <c r="H198" s="176">
        <f>I197</f>
        <v>0</v>
      </c>
      <c r="I198" s="1082"/>
      <c r="J198" s="1083"/>
      <c r="K198" s="1084"/>
      <c r="L198" s="1085"/>
      <c r="M198" s="1085"/>
      <c r="N198" s="1081"/>
      <c r="O198" s="1022"/>
      <c r="P198" s="1023"/>
      <c r="Q198" s="1023"/>
      <c r="R198" s="1023"/>
      <c r="S198" s="1024"/>
      <c r="T198" s="170" t="s">
        <v>195</v>
      </c>
      <c r="U198" s="171"/>
      <c r="V198" s="172"/>
      <c r="W198" s="158" t="str">
        <f>IF(W197="","",VLOOKUP(W197,'シフト記号表（従来型・ユニット型共通）'!$C$6:$L$47,10,FALSE))</f>
        <v/>
      </c>
      <c r="X198" s="159" t="str">
        <f>IF(X197="","",VLOOKUP(X197,'シフト記号表（従来型・ユニット型共通）'!$C$6:$L$47,10,FALSE))</f>
        <v/>
      </c>
      <c r="Y198" s="159" t="str">
        <f>IF(Y197="","",VLOOKUP(Y197,'シフト記号表（従来型・ユニット型共通）'!$C$6:$L$47,10,FALSE))</f>
        <v/>
      </c>
      <c r="Z198" s="159" t="str">
        <f>IF(Z197="","",VLOOKUP(Z197,'シフト記号表（従来型・ユニット型共通）'!$C$6:$L$47,10,FALSE))</f>
        <v/>
      </c>
      <c r="AA198" s="159" t="str">
        <f>IF(AA197="","",VLOOKUP(AA197,'シフト記号表（従来型・ユニット型共通）'!$C$6:$L$47,10,FALSE))</f>
        <v/>
      </c>
      <c r="AB198" s="159" t="str">
        <f>IF(AB197="","",VLOOKUP(AB197,'シフト記号表（従来型・ユニット型共通）'!$C$6:$L$47,10,FALSE))</f>
        <v/>
      </c>
      <c r="AC198" s="160" t="str">
        <f>IF(AC197="","",VLOOKUP(AC197,'シフト記号表（従来型・ユニット型共通）'!$C$6:$L$47,10,FALSE))</f>
        <v/>
      </c>
      <c r="AD198" s="158" t="str">
        <f>IF(AD197="","",VLOOKUP(AD197,'シフト記号表（従来型・ユニット型共通）'!$C$6:$L$47,10,FALSE))</f>
        <v/>
      </c>
      <c r="AE198" s="159" t="str">
        <f>IF(AE197="","",VLOOKUP(AE197,'シフト記号表（従来型・ユニット型共通）'!$C$6:$L$47,10,FALSE))</f>
        <v/>
      </c>
      <c r="AF198" s="159" t="str">
        <f>IF(AF197="","",VLOOKUP(AF197,'シフト記号表（従来型・ユニット型共通）'!$C$6:$L$47,10,FALSE))</f>
        <v/>
      </c>
      <c r="AG198" s="159" t="str">
        <f>IF(AG197="","",VLOOKUP(AG197,'シフト記号表（従来型・ユニット型共通）'!$C$6:$L$47,10,FALSE))</f>
        <v/>
      </c>
      <c r="AH198" s="159" t="str">
        <f>IF(AH197="","",VLOOKUP(AH197,'シフト記号表（従来型・ユニット型共通）'!$C$6:$L$47,10,FALSE))</f>
        <v/>
      </c>
      <c r="AI198" s="159" t="str">
        <f>IF(AI197="","",VLOOKUP(AI197,'シフト記号表（従来型・ユニット型共通）'!$C$6:$L$47,10,FALSE))</f>
        <v/>
      </c>
      <c r="AJ198" s="160" t="str">
        <f>IF(AJ197="","",VLOOKUP(AJ197,'シフト記号表（従来型・ユニット型共通）'!$C$6:$L$47,10,FALSE))</f>
        <v/>
      </c>
      <c r="AK198" s="158" t="str">
        <f>IF(AK197="","",VLOOKUP(AK197,'シフト記号表（従来型・ユニット型共通）'!$C$6:$L$47,10,FALSE))</f>
        <v/>
      </c>
      <c r="AL198" s="159" t="str">
        <f>IF(AL197="","",VLOOKUP(AL197,'シフト記号表（従来型・ユニット型共通）'!$C$6:$L$47,10,FALSE))</f>
        <v/>
      </c>
      <c r="AM198" s="159" t="str">
        <f>IF(AM197="","",VLOOKUP(AM197,'シフト記号表（従来型・ユニット型共通）'!$C$6:$L$47,10,FALSE))</f>
        <v/>
      </c>
      <c r="AN198" s="159" t="str">
        <f>IF(AN197="","",VLOOKUP(AN197,'シフト記号表（従来型・ユニット型共通）'!$C$6:$L$47,10,FALSE))</f>
        <v/>
      </c>
      <c r="AO198" s="159" t="str">
        <f>IF(AO197="","",VLOOKUP(AO197,'シフト記号表（従来型・ユニット型共通）'!$C$6:$L$47,10,FALSE))</f>
        <v/>
      </c>
      <c r="AP198" s="159" t="str">
        <f>IF(AP197="","",VLOOKUP(AP197,'シフト記号表（従来型・ユニット型共通）'!$C$6:$L$47,10,FALSE))</f>
        <v/>
      </c>
      <c r="AQ198" s="160" t="str">
        <f>IF(AQ197="","",VLOOKUP(AQ197,'シフト記号表（従来型・ユニット型共通）'!$C$6:$L$47,10,FALSE))</f>
        <v/>
      </c>
      <c r="AR198" s="158" t="str">
        <f>IF(AR197="","",VLOOKUP(AR197,'シフト記号表（従来型・ユニット型共通）'!$C$6:$L$47,10,FALSE))</f>
        <v/>
      </c>
      <c r="AS198" s="159" t="str">
        <f>IF(AS197="","",VLOOKUP(AS197,'シフト記号表（従来型・ユニット型共通）'!$C$6:$L$47,10,FALSE))</f>
        <v/>
      </c>
      <c r="AT198" s="159" t="str">
        <f>IF(AT197="","",VLOOKUP(AT197,'シフト記号表（従来型・ユニット型共通）'!$C$6:$L$47,10,FALSE))</f>
        <v/>
      </c>
      <c r="AU198" s="159" t="str">
        <f>IF(AU197="","",VLOOKUP(AU197,'シフト記号表（従来型・ユニット型共通）'!$C$6:$L$47,10,FALSE))</f>
        <v/>
      </c>
      <c r="AV198" s="159" t="str">
        <f>IF(AV197="","",VLOOKUP(AV197,'シフト記号表（従来型・ユニット型共通）'!$C$6:$L$47,10,FALSE))</f>
        <v/>
      </c>
      <c r="AW198" s="159" t="str">
        <f>IF(AW197="","",VLOOKUP(AW197,'シフト記号表（従来型・ユニット型共通）'!$C$6:$L$47,10,FALSE))</f>
        <v/>
      </c>
      <c r="AX198" s="160" t="str">
        <f>IF(AX197="","",VLOOKUP(AX197,'シフト記号表（従来型・ユニット型共通）'!$C$6:$L$47,10,FALSE))</f>
        <v/>
      </c>
      <c r="AY198" s="158" t="str">
        <f>IF(AY197="","",VLOOKUP(AY197,'シフト記号表（従来型・ユニット型共通）'!$C$6:$L$47,10,FALSE))</f>
        <v/>
      </c>
      <c r="AZ198" s="159" t="str">
        <f>IF(AZ197="","",VLOOKUP(AZ197,'シフト記号表（従来型・ユニット型共通）'!$C$6:$L$47,10,FALSE))</f>
        <v/>
      </c>
      <c r="BA198" s="159" t="str">
        <f>IF(BA197="","",VLOOKUP(BA197,'シフト記号表（従来型・ユニット型共通）'!$C$6:$L$47,10,FALSE))</f>
        <v/>
      </c>
      <c r="BB198" s="1077">
        <f>IF($BE$3="４週",SUM(W198:AX198),IF($BE$3="暦月",SUM(W198:BA198),""))</f>
        <v>0</v>
      </c>
      <c r="BC198" s="1078"/>
      <c r="BD198" s="1079">
        <f>IF($BE$3="４週",BB198/4,IF($BE$3="暦月",(BB198/($BE$8/7)),""))</f>
        <v>0</v>
      </c>
      <c r="BE198" s="1078"/>
      <c r="BF198" s="1074"/>
      <c r="BG198" s="1075"/>
      <c r="BH198" s="1075"/>
      <c r="BI198" s="1075"/>
      <c r="BJ198" s="1076"/>
    </row>
    <row r="199" spans="2:62" ht="20.25" customHeight="1" x14ac:dyDescent="0.15">
      <c r="B199" s="992">
        <f>B197+1</f>
        <v>92</v>
      </c>
      <c r="C199" s="999"/>
      <c r="D199" s="1000"/>
      <c r="E199" s="153"/>
      <c r="F199" s="154"/>
      <c r="G199" s="153"/>
      <c r="H199" s="154"/>
      <c r="I199" s="1003"/>
      <c r="J199" s="1004"/>
      <c r="K199" s="1052"/>
      <c r="L199" s="1053"/>
      <c r="M199" s="1053"/>
      <c r="N199" s="1000"/>
      <c r="O199" s="1022"/>
      <c r="P199" s="1023"/>
      <c r="Q199" s="1023"/>
      <c r="R199" s="1023"/>
      <c r="S199" s="1024"/>
      <c r="T199" s="173" t="s">
        <v>192</v>
      </c>
      <c r="V199" s="174"/>
      <c r="W199" s="166"/>
      <c r="X199" s="167"/>
      <c r="Y199" s="167"/>
      <c r="Z199" s="167"/>
      <c r="AA199" s="167"/>
      <c r="AB199" s="167"/>
      <c r="AC199" s="168"/>
      <c r="AD199" s="166"/>
      <c r="AE199" s="167"/>
      <c r="AF199" s="167"/>
      <c r="AG199" s="167"/>
      <c r="AH199" s="167"/>
      <c r="AI199" s="167"/>
      <c r="AJ199" s="168"/>
      <c r="AK199" s="166"/>
      <c r="AL199" s="167"/>
      <c r="AM199" s="167"/>
      <c r="AN199" s="167"/>
      <c r="AO199" s="167"/>
      <c r="AP199" s="167"/>
      <c r="AQ199" s="168"/>
      <c r="AR199" s="166"/>
      <c r="AS199" s="167"/>
      <c r="AT199" s="167"/>
      <c r="AU199" s="167"/>
      <c r="AV199" s="167"/>
      <c r="AW199" s="167"/>
      <c r="AX199" s="168"/>
      <c r="AY199" s="166"/>
      <c r="AZ199" s="167"/>
      <c r="BA199" s="169"/>
      <c r="BB199" s="1054"/>
      <c r="BC199" s="1055"/>
      <c r="BD199" s="1056"/>
      <c r="BE199" s="1057"/>
      <c r="BF199" s="1058"/>
      <c r="BG199" s="1059"/>
      <c r="BH199" s="1059"/>
      <c r="BI199" s="1059"/>
      <c r="BJ199" s="1060"/>
    </row>
    <row r="200" spans="2:62" ht="20.25" customHeight="1" x14ac:dyDescent="0.15">
      <c r="B200" s="993"/>
      <c r="C200" s="1080"/>
      <c r="D200" s="1081"/>
      <c r="E200" s="175"/>
      <c r="F200" s="176">
        <f>C199</f>
        <v>0</v>
      </c>
      <c r="G200" s="175"/>
      <c r="H200" s="176">
        <f>I199</f>
        <v>0</v>
      </c>
      <c r="I200" s="1082"/>
      <c r="J200" s="1083"/>
      <c r="K200" s="1084"/>
      <c r="L200" s="1085"/>
      <c r="M200" s="1085"/>
      <c r="N200" s="1081"/>
      <c r="O200" s="1022"/>
      <c r="P200" s="1023"/>
      <c r="Q200" s="1023"/>
      <c r="R200" s="1023"/>
      <c r="S200" s="1024"/>
      <c r="T200" s="170" t="s">
        <v>195</v>
      </c>
      <c r="U200" s="171"/>
      <c r="V200" s="172"/>
      <c r="W200" s="158" t="str">
        <f>IF(W199="","",VLOOKUP(W199,'シフト記号表（従来型・ユニット型共通）'!$C$6:$L$47,10,FALSE))</f>
        <v/>
      </c>
      <c r="X200" s="159" t="str">
        <f>IF(X199="","",VLOOKUP(X199,'シフト記号表（従来型・ユニット型共通）'!$C$6:$L$47,10,FALSE))</f>
        <v/>
      </c>
      <c r="Y200" s="159" t="str">
        <f>IF(Y199="","",VLOOKUP(Y199,'シフト記号表（従来型・ユニット型共通）'!$C$6:$L$47,10,FALSE))</f>
        <v/>
      </c>
      <c r="Z200" s="159" t="str">
        <f>IF(Z199="","",VLOOKUP(Z199,'シフト記号表（従来型・ユニット型共通）'!$C$6:$L$47,10,FALSE))</f>
        <v/>
      </c>
      <c r="AA200" s="159" t="str">
        <f>IF(AA199="","",VLOOKUP(AA199,'シフト記号表（従来型・ユニット型共通）'!$C$6:$L$47,10,FALSE))</f>
        <v/>
      </c>
      <c r="AB200" s="159" t="str">
        <f>IF(AB199="","",VLOOKUP(AB199,'シフト記号表（従来型・ユニット型共通）'!$C$6:$L$47,10,FALSE))</f>
        <v/>
      </c>
      <c r="AC200" s="160" t="str">
        <f>IF(AC199="","",VLOOKUP(AC199,'シフト記号表（従来型・ユニット型共通）'!$C$6:$L$47,10,FALSE))</f>
        <v/>
      </c>
      <c r="AD200" s="158" t="str">
        <f>IF(AD199="","",VLOOKUP(AD199,'シフト記号表（従来型・ユニット型共通）'!$C$6:$L$47,10,FALSE))</f>
        <v/>
      </c>
      <c r="AE200" s="159" t="str">
        <f>IF(AE199="","",VLOOKUP(AE199,'シフト記号表（従来型・ユニット型共通）'!$C$6:$L$47,10,FALSE))</f>
        <v/>
      </c>
      <c r="AF200" s="159" t="str">
        <f>IF(AF199="","",VLOOKUP(AF199,'シフト記号表（従来型・ユニット型共通）'!$C$6:$L$47,10,FALSE))</f>
        <v/>
      </c>
      <c r="AG200" s="159" t="str">
        <f>IF(AG199="","",VLOOKUP(AG199,'シフト記号表（従来型・ユニット型共通）'!$C$6:$L$47,10,FALSE))</f>
        <v/>
      </c>
      <c r="AH200" s="159" t="str">
        <f>IF(AH199="","",VLOOKUP(AH199,'シフト記号表（従来型・ユニット型共通）'!$C$6:$L$47,10,FALSE))</f>
        <v/>
      </c>
      <c r="AI200" s="159" t="str">
        <f>IF(AI199="","",VLOOKUP(AI199,'シフト記号表（従来型・ユニット型共通）'!$C$6:$L$47,10,FALSE))</f>
        <v/>
      </c>
      <c r="AJ200" s="160" t="str">
        <f>IF(AJ199="","",VLOOKUP(AJ199,'シフト記号表（従来型・ユニット型共通）'!$C$6:$L$47,10,FALSE))</f>
        <v/>
      </c>
      <c r="AK200" s="158" t="str">
        <f>IF(AK199="","",VLOOKUP(AK199,'シフト記号表（従来型・ユニット型共通）'!$C$6:$L$47,10,FALSE))</f>
        <v/>
      </c>
      <c r="AL200" s="159" t="str">
        <f>IF(AL199="","",VLOOKUP(AL199,'シフト記号表（従来型・ユニット型共通）'!$C$6:$L$47,10,FALSE))</f>
        <v/>
      </c>
      <c r="AM200" s="159" t="str">
        <f>IF(AM199="","",VLOOKUP(AM199,'シフト記号表（従来型・ユニット型共通）'!$C$6:$L$47,10,FALSE))</f>
        <v/>
      </c>
      <c r="AN200" s="159" t="str">
        <f>IF(AN199="","",VLOOKUP(AN199,'シフト記号表（従来型・ユニット型共通）'!$C$6:$L$47,10,FALSE))</f>
        <v/>
      </c>
      <c r="AO200" s="159" t="str">
        <f>IF(AO199="","",VLOOKUP(AO199,'シフト記号表（従来型・ユニット型共通）'!$C$6:$L$47,10,FALSE))</f>
        <v/>
      </c>
      <c r="AP200" s="159" t="str">
        <f>IF(AP199="","",VLOOKUP(AP199,'シフト記号表（従来型・ユニット型共通）'!$C$6:$L$47,10,FALSE))</f>
        <v/>
      </c>
      <c r="AQ200" s="160" t="str">
        <f>IF(AQ199="","",VLOOKUP(AQ199,'シフト記号表（従来型・ユニット型共通）'!$C$6:$L$47,10,FALSE))</f>
        <v/>
      </c>
      <c r="AR200" s="158" t="str">
        <f>IF(AR199="","",VLOOKUP(AR199,'シフト記号表（従来型・ユニット型共通）'!$C$6:$L$47,10,FALSE))</f>
        <v/>
      </c>
      <c r="AS200" s="159" t="str">
        <f>IF(AS199="","",VLOOKUP(AS199,'シフト記号表（従来型・ユニット型共通）'!$C$6:$L$47,10,FALSE))</f>
        <v/>
      </c>
      <c r="AT200" s="159" t="str">
        <f>IF(AT199="","",VLOOKUP(AT199,'シフト記号表（従来型・ユニット型共通）'!$C$6:$L$47,10,FALSE))</f>
        <v/>
      </c>
      <c r="AU200" s="159" t="str">
        <f>IF(AU199="","",VLOOKUP(AU199,'シフト記号表（従来型・ユニット型共通）'!$C$6:$L$47,10,FALSE))</f>
        <v/>
      </c>
      <c r="AV200" s="159" t="str">
        <f>IF(AV199="","",VLOOKUP(AV199,'シフト記号表（従来型・ユニット型共通）'!$C$6:$L$47,10,FALSE))</f>
        <v/>
      </c>
      <c r="AW200" s="159" t="str">
        <f>IF(AW199="","",VLOOKUP(AW199,'シフト記号表（従来型・ユニット型共通）'!$C$6:$L$47,10,FALSE))</f>
        <v/>
      </c>
      <c r="AX200" s="160" t="str">
        <f>IF(AX199="","",VLOOKUP(AX199,'シフト記号表（従来型・ユニット型共通）'!$C$6:$L$47,10,FALSE))</f>
        <v/>
      </c>
      <c r="AY200" s="158" t="str">
        <f>IF(AY199="","",VLOOKUP(AY199,'シフト記号表（従来型・ユニット型共通）'!$C$6:$L$47,10,FALSE))</f>
        <v/>
      </c>
      <c r="AZ200" s="159" t="str">
        <f>IF(AZ199="","",VLOOKUP(AZ199,'シフト記号表（従来型・ユニット型共通）'!$C$6:$L$47,10,FALSE))</f>
        <v/>
      </c>
      <c r="BA200" s="159" t="str">
        <f>IF(BA199="","",VLOOKUP(BA199,'シフト記号表（従来型・ユニット型共通）'!$C$6:$L$47,10,FALSE))</f>
        <v/>
      </c>
      <c r="BB200" s="1077">
        <f>IF($BE$3="４週",SUM(W200:AX200),IF($BE$3="暦月",SUM(W200:BA200),""))</f>
        <v>0</v>
      </c>
      <c r="BC200" s="1078"/>
      <c r="BD200" s="1079">
        <f>IF($BE$3="４週",BB200/4,IF($BE$3="暦月",(BB200/($BE$8/7)),""))</f>
        <v>0</v>
      </c>
      <c r="BE200" s="1078"/>
      <c r="BF200" s="1074"/>
      <c r="BG200" s="1075"/>
      <c r="BH200" s="1075"/>
      <c r="BI200" s="1075"/>
      <c r="BJ200" s="1076"/>
    </row>
    <row r="201" spans="2:62" ht="20.25" customHeight="1" x14ac:dyDescent="0.15">
      <c r="B201" s="992">
        <f>B199+1</f>
        <v>93</v>
      </c>
      <c r="C201" s="999"/>
      <c r="D201" s="1000"/>
      <c r="E201" s="153"/>
      <c r="F201" s="154"/>
      <c r="G201" s="153"/>
      <c r="H201" s="154"/>
      <c r="I201" s="1003"/>
      <c r="J201" s="1004"/>
      <c r="K201" s="1052"/>
      <c r="L201" s="1053"/>
      <c r="M201" s="1053"/>
      <c r="N201" s="1000"/>
      <c r="O201" s="1022"/>
      <c r="P201" s="1023"/>
      <c r="Q201" s="1023"/>
      <c r="R201" s="1023"/>
      <c r="S201" s="1024"/>
      <c r="T201" s="173" t="s">
        <v>192</v>
      </c>
      <c r="V201" s="174"/>
      <c r="W201" s="166"/>
      <c r="X201" s="167"/>
      <c r="Y201" s="167"/>
      <c r="Z201" s="167"/>
      <c r="AA201" s="167"/>
      <c r="AB201" s="167"/>
      <c r="AC201" s="168"/>
      <c r="AD201" s="166"/>
      <c r="AE201" s="167"/>
      <c r="AF201" s="167"/>
      <c r="AG201" s="167"/>
      <c r="AH201" s="167"/>
      <c r="AI201" s="167"/>
      <c r="AJ201" s="168"/>
      <c r="AK201" s="166"/>
      <c r="AL201" s="167"/>
      <c r="AM201" s="167"/>
      <c r="AN201" s="167"/>
      <c r="AO201" s="167"/>
      <c r="AP201" s="167"/>
      <c r="AQ201" s="168"/>
      <c r="AR201" s="166"/>
      <c r="AS201" s="167"/>
      <c r="AT201" s="167"/>
      <c r="AU201" s="167"/>
      <c r="AV201" s="167"/>
      <c r="AW201" s="167"/>
      <c r="AX201" s="168"/>
      <c r="AY201" s="166"/>
      <c r="AZ201" s="167"/>
      <c r="BA201" s="169"/>
      <c r="BB201" s="1054"/>
      <c r="BC201" s="1055"/>
      <c r="BD201" s="1056"/>
      <c r="BE201" s="1057"/>
      <c r="BF201" s="1058"/>
      <c r="BG201" s="1059"/>
      <c r="BH201" s="1059"/>
      <c r="BI201" s="1059"/>
      <c r="BJ201" s="1060"/>
    </row>
    <row r="202" spans="2:62" ht="20.25" customHeight="1" x14ac:dyDescent="0.15">
      <c r="B202" s="993"/>
      <c r="C202" s="1080"/>
      <c r="D202" s="1081"/>
      <c r="E202" s="175"/>
      <c r="F202" s="176">
        <f>C201</f>
        <v>0</v>
      </c>
      <c r="G202" s="175"/>
      <c r="H202" s="176">
        <f>I201</f>
        <v>0</v>
      </c>
      <c r="I202" s="1082"/>
      <c r="J202" s="1083"/>
      <c r="K202" s="1084"/>
      <c r="L202" s="1085"/>
      <c r="M202" s="1085"/>
      <c r="N202" s="1081"/>
      <c r="O202" s="1022"/>
      <c r="P202" s="1023"/>
      <c r="Q202" s="1023"/>
      <c r="R202" s="1023"/>
      <c r="S202" s="1024"/>
      <c r="T202" s="170" t="s">
        <v>195</v>
      </c>
      <c r="U202" s="171"/>
      <c r="V202" s="172"/>
      <c r="W202" s="158" t="str">
        <f>IF(W201="","",VLOOKUP(W201,'シフト記号表（従来型・ユニット型共通）'!$C$6:$L$47,10,FALSE))</f>
        <v/>
      </c>
      <c r="X202" s="159" t="str">
        <f>IF(X201="","",VLOOKUP(X201,'シフト記号表（従来型・ユニット型共通）'!$C$6:$L$47,10,FALSE))</f>
        <v/>
      </c>
      <c r="Y202" s="159" t="str">
        <f>IF(Y201="","",VLOOKUP(Y201,'シフト記号表（従来型・ユニット型共通）'!$C$6:$L$47,10,FALSE))</f>
        <v/>
      </c>
      <c r="Z202" s="159" t="str">
        <f>IF(Z201="","",VLOOKUP(Z201,'シフト記号表（従来型・ユニット型共通）'!$C$6:$L$47,10,FALSE))</f>
        <v/>
      </c>
      <c r="AA202" s="159" t="str">
        <f>IF(AA201="","",VLOOKUP(AA201,'シフト記号表（従来型・ユニット型共通）'!$C$6:$L$47,10,FALSE))</f>
        <v/>
      </c>
      <c r="AB202" s="159" t="str">
        <f>IF(AB201="","",VLOOKUP(AB201,'シフト記号表（従来型・ユニット型共通）'!$C$6:$L$47,10,FALSE))</f>
        <v/>
      </c>
      <c r="AC202" s="160" t="str">
        <f>IF(AC201="","",VLOOKUP(AC201,'シフト記号表（従来型・ユニット型共通）'!$C$6:$L$47,10,FALSE))</f>
        <v/>
      </c>
      <c r="AD202" s="158" t="str">
        <f>IF(AD201="","",VLOOKUP(AD201,'シフト記号表（従来型・ユニット型共通）'!$C$6:$L$47,10,FALSE))</f>
        <v/>
      </c>
      <c r="AE202" s="159" t="str">
        <f>IF(AE201="","",VLOOKUP(AE201,'シフト記号表（従来型・ユニット型共通）'!$C$6:$L$47,10,FALSE))</f>
        <v/>
      </c>
      <c r="AF202" s="159" t="str">
        <f>IF(AF201="","",VLOOKUP(AF201,'シフト記号表（従来型・ユニット型共通）'!$C$6:$L$47,10,FALSE))</f>
        <v/>
      </c>
      <c r="AG202" s="159" t="str">
        <f>IF(AG201="","",VLOOKUP(AG201,'シフト記号表（従来型・ユニット型共通）'!$C$6:$L$47,10,FALSE))</f>
        <v/>
      </c>
      <c r="AH202" s="159" t="str">
        <f>IF(AH201="","",VLOOKUP(AH201,'シフト記号表（従来型・ユニット型共通）'!$C$6:$L$47,10,FALSE))</f>
        <v/>
      </c>
      <c r="AI202" s="159" t="str">
        <f>IF(AI201="","",VLOOKUP(AI201,'シフト記号表（従来型・ユニット型共通）'!$C$6:$L$47,10,FALSE))</f>
        <v/>
      </c>
      <c r="AJ202" s="160" t="str">
        <f>IF(AJ201="","",VLOOKUP(AJ201,'シフト記号表（従来型・ユニット型共通）'!$C$6:$L$47,10,FALSE))</f>
        <v/>
      </c>
      <c r="AK202" s="158" t="str">
        <f>IF(AK201="","",VLOOKUP(AK201,'シフト記号表（従来型・ユニット型共通）'!$C$6:$L$47,10,FALSE))</f>
        <v/>
      </c>
      <c r="AL202" s="159" t="str">
        <f>IF(AL201="","",VLOOKUP(AL201,'シフト記号表（従来型・ユニット型共通）'!$C$6:$L$47,10,FALSE))</f>
        <v/>
      </c>
      <c r="AM202" s="159" t="str">
        <f>IF(AM201="","",VLOOKUP(AM201,'シフト記号表（従来型・ユニット型共通）'!$C$6:$L$47,10,FALSE))</f>
        <v/>
      </c>
      <c r="AN202" s="159" t="str">
        <f>IF(AN201="","",VLOOKUP(AN201,'シフト記号表（従来型・ユニット型共通）'!$C$6:$L$47,10,FALSE))</f>
        <v/>
      </c>
      <c r="AO202" s="159" t="str">
        <f>IF(AO201="","",VLOOKUP(AO201,'シフト記号表（従来型・ユニット型共通）'!$C$6:$L$47,10,FALSE))</f>
        <v/>
      </c>
      <c r="AP202" s="159" t="str">
        <f>IF(AP201="","",VLOOKUP(AP201,'シフト記号表（従来型・ユニット型共通）'!$C$6:$L$47,10,FALSE))</f>
        <v/>
      </c>
      <c r="AQ202" s="160" t="str">
        <f>IF(AQ201="","",VLOOKUP(AQ201,'シフト記号表（従来型・ユニット型共通）'!$C$6:$L$47,10,FALSE))</f>
        <v/>
      </c>
      <c r="AR202" s="158" t="str">
        <f>IF(AR201="","",VLOOKUP(AR201,'シフト記号表（従来型・ユニット型共通）'!$C$6:$L$47,10,FALSE))</f>
        <v/>
      </c>
      <c r="AS202" s="159" t="str">
        <f>IF(AS201="","",VLOOKUP(AS201,'シフト記号表（従来型・ユニット型共通）'!$C$6:$L$47,10,FALSE))</f>
        <v/>
      </c>
      <c r="AT202" s="159" t="str">
        <f>IF(AT201="","",VLOOKUP(AT201,'シフト記号表（従来型・ユニット型共通）'!$C$6:$L$47,10,FALSE))</f>
        <v/>
      </c>
      <c r="AU202" s="159" t="str">
        <f>IF(AU201="","",VLOOKUP(AU201,'シフト記号表（従来型・ユニット型共通）'!$C$6:$L$47,10,FALSE))</f>
        <v/>
      </c>
      <c r="AV202" s="159" t="str">
        <f>IF(AV201="","",VLOOKUP(AV201,'シフト記号表（従来型・ユニット型共通）'!$C$6:$L$47,10,FALSE))</f>
        <v/>
      </c>
      <c r="AW202" s="159" t="str">
        <f>IF(AW201="","",VLOOKUP(AW201,'シフト記号表（従来型・ユニット型共通）'!$C$6:$L$47,10,FALSE))</f>
        <v/>
      </c>
      <c r="AX202" s="160" t="str">
        <f>IF(AX201="","",VLOOKUP(AX201,'シフト記号表（従来型・ユニット型共通）'!$C$6:$L$47,10,FALSE))</f>
        <v/>
      </c>
      <c r="AY202" s="158" t="str">
        <f>IF(AY201="","",VLOOKUP(AY201,'シフト記号表（従来型・ユニット型共通）'!$C$6:$L$47,10,FALSE))</f>
        <v/>
      </c>
      <c r="AZ202" s="159" t="str">
        <f>IF(AZ201="","",VLOOKUP(AZ201,'シフト記号表（従来型・ユニット型共通）'!$C$6:$L$47,10,FALSE))</f>
        <v/>
      </c>
      <c r="BA202" s="159" t="str">
        <f>IF(BA201="","",VLOOKUP(BA201,'シフト記号表（従来型・ユニット型共通）'!$C$6:$L$47,10,FALSE))</f>
        <v/>
      </c>
      <c r="BB202" s="1077">
        <f>IF($BE$3="４週",SUM(W202:AX202),IF($BE$3="暦月",SUM(W202:BA202),""))</f>
        <v>0</v>
      </c>
      <c r="BC202" s="1078"/>
      <c r="BD202" s="1079">
        <f>IF($BE$3="４週",BB202/4,IF($BE$3="暦月",(BB202/($BE$8/7)),""))</f>
        <v>0</v>
      </c>
      <c r="BE202" s="1078"/>
      <c r="BF202" s="1074"/>
      <c r="BG202" s="1075"/>
      <c r="BH202" s="1075"/>
      <c r="BI202" s="1075"/>
      <c r="BJ202" s="1076"/>
    </row>
    <row r="203" spans="2:62" ht="20.25" customHeight="1" x14ac:dyDescent="0.15">
      <c r="B203" s="992">
        <f>B201+1</f>
        <v>94</v>
      </c>
      <c r="C203" s="999"/>
      <c r="D203" s="1000"/>
      <c r="E203" s="153"/>
      <c r="F203" s="154"/>
      <c r="G203" s="153"/>
      <c r="H203" s="154"/>
      <c r="I203" s="1003"/>
      <c r="J203" s="1004"/>
      <c r="K203" s="1052"/>
      <c r="L203" s="1053"/>
      <c r="M203" s="1053"/>
      <c r="N203" s="1000"/>
      <c r="O203" s="1022"/>
      <c r="P203" s="1023"/>
      <c r="Q203" s="1023"/>
      <c r="R203" s="1023"/>
      <c r="S203" s="1024"/>
      <c r="T203" s="173" t="s">
        <v>192</v>
      </c>
      <c r="V203" s="174"/>
      <c r="W203" s="166"/>
      <c r="X203" s="167"/>
      <c r="Y203" s="167"/>
      <c r="Z203" s="167"/>
      <c r="AA203" s="167"/>
      <c r="AB203" s="167"/>
      <c r="AC203" s="168"/>
      <c r="AD203" s="166"/>
      <c r="AE203" s="167"/>
      <c r="AF203" s="167"/>
      <c r="AG203" s="167"/>
      <c r="AH203" s="167"/>
      <c r="AI203" s="167"/>
      <c r="AJ203" s="168"/>
      <c r="AK203" s="166"/>
      <c r="AL203" s="167"/>
      <c r="AM203" s="167"/>
      <c r="AN203" s="167"/>
      <c r="AO203" s="167"/>
      <c r="AP203" s="167"/>
      <c r="AQ203" s="168"/>
      <c r="AR203" s="166"/>
      <c r="AS203" s="167"/>
      <c r="AT203" s="167"/>
      <c r="AU203" s="167"/>
      <c r="AV203" s="167"/>
      <c r="AW203" s="167"/>
      <c r="AX203" s="168"/>
      <c r="AY203" s="166"/>
      <c r="AZ203" s="167"/>
      <c r="BA203" s="169"/>
      <c r="BB203" s="1054"/>
      <c r="BC203" s="1055"/>
      <c r="BD203" s="1056"/>
      <c r="BE203" s="1057"/>
      <c r="BF203" s="1058"/>
      <c r="BG203" s="1059"/>
      <c r="BH203" s="1059"/>
      <c r="BI203" s="1059"/>
      <c r="BJ203" s="1060"/>
    </row>
    <row r="204" spans="2:62" ht="20.25" customHeight="1" x14ac:dyDescent="0.15">
      <c r="B204" s="993"/>
      <c r="C204" s="1080"/>
      <c r="D204" s="1081"/>
      <c r="E204" s="175"/>
      <c r="F204" s="176">
        <f>C203</f>
        <v>0</v>
      </c>
      <c r="G204" s="175"/>
      <c r="H204" s="176">
        <f>I203</f>
        <v>0</v>
      </c>
      <c r="I204" s="1082"/>
      <c r="J204" s="1083"/>
      <c r="K204" s="1084"/>
      <c r="L204" s="1085"/>
      <c r="M204" s="1085"/>
      <c r="N204" s="1081"/>
      <c r="O204" s="1022"/>
      <c r="P204" s="1023"/>
      <c r="Q204" s="1023"/>
      <c r="R204" s="1023"/>
      <c r="S204" s="1024"/>
      <c r="T204" s="170" t="s">
        <v>195</v>
      </c>
      <c r="U204" s="171"/>
      <c r="V204" s="172"/>
      <c r="W204" s="158" t="str">
        <f>IF(W203="","",VLOOKUP(W203,'シフト記号表（従来型・ユニット型共通）'!$C$6:$L$47,10,FALSE))</f>
        <v/>
      </c>
      <c r="X204" s="159" t="str">
        <f>IF(X203="","",VLOOKUP(X203,'シフト記号表（従来型・ユニット型共通）'!$C$6:$L$47,10,FALSE))</f>
        <v/>
      </c>
      <c r="Y204" s="159" t="str">
        <f>IF(Y203="","",VLOOKUP(Y203,'シフト記号表（従来型・ユニット型共通）'!$C$6:$L$47,10,FALSE))</f>
        <v/>
      </c>
      <c r="Z204" s="159" t="str">
        <f>IF(Z203="","",VLOOKUP(Z203,'シフト記号表（従来型・ユニット型共通）'!$C$6:$L$47,10,FALSE))</f>
        <v/>
      </c>
      <c r="AA204" s="159" t="str">
        <f>IF(AA203="","",VLOOKUP(AA203,'シフト記号表（従来型・ユニット型共通）'!$C$6:$L$47,10,FALSE))</f>
        <v/>
      </c>
      <c r="AB204" s="159" t="str">
        <f>IF(AB203="","",VLOOKUP(AB203,'シフト記号表（従来型・ユニット型共通）'!$C$6:$L$47,10,FALSE))</f>
        <v/>
      </c>
      <c r="AC204" s="160" t="str">
        <f>IF(AC203="","",VLOOKUP(AC203,'シフト記号表（従来型・ユニット型共通）'!$C$6:$L$47,10,FALSE))</f>
        <v/>
      </c>
      <c r="AD204" s="158" t="str">
        <f>IF(AD203="","",VLOOKUP(AD203,'シフト記号表（従来型・ユニット型共通）'!$C$6:$L$47,10,FALSE))</f>
        <v/>
      </c>
      <c r="AE204" s="159" t="str">
        <f>IF(AE203="","",VLOOKUP(AE203,'シフト記号表（従来型・ユニット型共通）'!$C$6:$L$47,10,FALSE))</f>
        <v/>
      </c>
      <c r="AF204" s="159" t="str">
        <f>IF(AF203="","",VLOOKUP(AF203,'シフト記号表（従来型・ユニット型共通）'!$C$6:$L$47,10,FALSE))</f>
        <v/>
      </c>
      <c r="AG204" s="159" t="str">
        <f>IF(AG203="","",VLOOKUP(AG203,'シフト記号表（従来型・ユニット型共通）'!$C$6:$L$47,10,FALSE))</f>
        <v/>
      </c>
      <c r="AH204" s="159" t="str">
        <f>IF(AH203="","",VLOOKUP(AH203,'シフト記号表（従来型・ユニット型共通）'!$C$6:$L$47,10,FALSE))</f>
        <v/>
      </c>
      <c r="AI204" s="159" t="str">
        <f>IF(AI203="","",VLOOKUP(AI203,'シフト記号表（従来型・ユニット型共通）'!$C$6:$L$47,10,FALSE))</f>
        <v/>
      </c>
      <c r="AJ204" s="160" t="str">
        <f>IF(AJ203="","",VLOOKUP(AJ203,'シフト記号表（従来型・ユニット型共通）'!$C$6:$L$47,10,FALSE))</f>
        <v/>
      </c>
      <c r="AK204" s="158" t="str">
        <f>IF(AK203="","",VLOOKUP(AK203,'シフト記号表（従来型・ユニット型共通）'!$C$6:$L$47,10,FALSE))</f>
        <v/>
      </c>
      <c r="AL204" s="159" t="str">
        <f>IF(AL203="","",VLOOKUP(AL203,'シフト記号表（従来型・ユニット型共通）'!$C$6:$L$47,10,FALSE))</f>
        <v/>
      </c>
      <c r="AM204" s="159" t="str">
        <f>IF(AM203="","",VLOOKUP(AM203,'シフト記号表（従来型・ユニット型共通）'!$C$6:$L$47,10,FALSE))</f>
        <v/>
      </c>
      <c r="AN204" s="159" t="str">
        <f>IF(AN203="","",VLOOKUP(AN203,'シフト記号表（従来型・ユニット型共通）'!$C$6:$L$47,10,FALSE))</f>
        <v/>
      </c>
      <c r="AO204" s="159" t="str">
        <f>IF(AO203="","",VLOOKUP(AO203,'シフト記号表（従来型・ユニット型共通）'!$C$6:$L$47,10,FALSE))</f>
        <v/>
      </c>
      <c r="AP204" s="159" t="str">
        <f>IF(AP203="","",VLOOKUP(AP203,'シフト記号表（従来型・ユニット型共通）'!$C$6:$L$47,10,FALSE))</f>
        <v/>
      </c>
      <c r="AQ204" s="160" t="str">
        <f>IF(AQ203="","",VLOOKUP(AQ203,'シフト記号表（従来型・ユニット型共通）'!$C$6:$L$47,10,FALSE))</f>
        <v/>
      </c>
      <c r="AR204" s="158" t="str">
        <f>IF(AR203="","",VLOOKUP(AR203,'シフト記号表（従来型・ユニット型共通）'!$C$6:$L$47,10,FALSE))</f>
        <v/>
      </c>
      <c r="AS204" s="159" t="str">
        <f>IF(AS203="","",VLOOKUP(AS203,'シフト記号表（従来型・ユニット型共通）'!$C$6:$L$47,10,FALSE))</f>
        <v/>
      </c>
      <c r="AT204" s="159" t="str">
        <f>IF(AT203="","",VLOOKUP(AT203,'シフト記号表（従来型・ユニット型共通）'!$C$6:$L$47,10,FALSE))</f>
        <v/>
      </c>
      <c r="AU204" s="159" t="str">
        <f>IF(AU203="","",VLOOKUP(AU203,'シフト記号表（従来型・ユニット型共通）'!$C$6:$L$47,10,FALSE))</f>
        <v/>
      </c>
      <c r="AV204" s="159" t="str">
        <f>IF(AV203="","",VLOOKUP(AV203,'シフト記号表（従来型・ユニット型共通）'!$C$6:$L$47,10,FALSE))</f>
        <v/>
      </c>
      <c r="AW204" s="159" t="str">
        <f>IF(AW203="","",VLOOKUP(AW203,'シフト記号表（従来型・ユニット型共通）'!$C$6:$L$47,10,FALSE))</f>
        <v/>
      </c>
      <c r="AX204" s="160" t="str">
        <f>IF(AX203="","",VLOOKUP(AX203,'シフト記号表（従来型・ユニット型共通）'!$C$6:$L$47,10,FALSE))</f>
        <v/>
      </c>
      <c r="AY204" s="158" t="str">
        <f>IF(AY203="","",VLOOKUP(AY203,'シフト記号表（従来型・ユニット型共通）'!$C$6:$L$47,10,FALSE))</f>
        <v/>
      </c>
      <c r="AZ204" s="159" t="str">
        <f>IF(AZ203="","",VLOOKUP(AZ203,'シフト記号表（従来型・ユニット型共通）'!$C$6:$L$47,10,FALSE))</f>
        <v/>
      </c>
      <c r="BA204" s="159" t="str">
        <f>IF(BA203="","",VLOOKUP(BA203,'シフト記号表（従来型・ユニット型共通）'!$C$6:$L$47,10,FALSE))</f>
        <v/>
      </c>
      <c r="BB204" s="1077">
        <f>IF($BE$3="４週",SUM(W204:AX204),IF($BE$3="暦月",SUM(W204:BA204),""))</f>
        <v>0</v>
      </c>
      <c r="BC204" s="1078"/>
      <c r="BD204" s="1079">
        <f>IF($BE$3="４週",BB204/4,IF($BE$3="暦月",(BB204/($BE$8/7)),""))</f>
        <v>0</v>
      </c>
      <c r="BE204" s="1078"/>
      <c r="BF204" s="1074"/>
      <c r="BG204" s="1075"/>
      <c r="BH204" s="1075"/>
      <c r="BI204" s="1075"/>
      <c r="BJ204" s="1076"/>
    </row>
    <row r="205" spans="2:62" ht="20.25" customHeight="1" x14ac:dyDescent="0.15">
      <c r="B205" s="992">
        <f>B203+1</f>
        <v>95</v>
      </c>
      <c r="C205" s="999"/>
      <c r="D205" s="1000"/>
      <c r="E205" s="153"/>
      <c r="F205" s="154"/>
      <c r="G205" s="153"/>
      <c r="H205" s="154"/>
      <c r="I205" s="1003"/>
      <c r="J205" s="1004"/>
      <c r="K205" s="1052"/>
      <c r="L205" s="1053"/>
      <c r="M205" s="1053"/>
      <c r="N205" s="1000"/>
      <c r="O205" s="1022"/>
      <c r="P205" s="1023"/>
      <c r="Q205" s="1023"/>
      <c r="R205" s="1023"/>
      <c r="S205" s="1024"/>
      <c r="T205" s="173" t="s">
        <v>192</v>
      </c>
      <c r="V205" s="174"/>
      <c r="W205" s="166"/>
      <c r="X205" s="167"/>
      <c r="Y205" s="167"/>
      <c r="Z205" s="167"/>
      <c r="AA205" s="167"/>
      <c r="AB205" s="167"/>
      <c r="AC205" s="168"/>
      <c r="AD205" s="166"/>
      <c r="AE205" s="167"/>
      <c r="AF205" s="167"/>
      <c r="AG205" s="167"/>
      <c r="AH205" s="167"/>
      <c r="AI205" s="167"/>
      <c r="AJ205" s="168"/>
      <c r="AK205" s="166"/>
      <c r="AL205" s="167"/>
      <c r="AM205" s="167"/>
      <c r="AN205" s="167"/>
      <c r="AO205" s="167"/>
      <c r="AP205" s="167"/>
      <c r="AQ205" s="168"/>
      <c r="AR205" s="166"/>
      <c r="AS205" s="167"/>
      <c r="AT205" s="167"/>
      <c r="AU205" s="167"/>
      <c r="AV205" s="167"/>
      <c r="AW205" s="167"/>
      <c r="AX205" s="168"/>
      <c r="AY205" s="166"/>
      <c r="AZ205" s="167"/>
      <c r="BA205" s="169"/>
      <c r="BB205" s="1054"/>
      <c r="BC205" s="1055"/>
      <c r="BD205" s="1056"/>
      <c r="BE205" s="1057"/>
      <c r="BF205" s="1058"/>
      <c r="BG205" s="1059"/>
      <c r="BH205" s="1059"/>
      <c r="BI205" s="1059"/>
      <c r="BJ205" s="1060"/>
    </row>
    <row r="206" spans="2:62" ht="20.25" customHeight="1" x14ac:dyDescent="0.15">
      <c r="B206" s="993"/>
      <c r="C206" s="1080"/>
      <c r="D206" s="1081"/>
      <c r="E206" s="175"/>
      <c r="F206" s="176">
        <f>C205</f>
        <v>0</v>
      </c>
      <c r="G206" s="175"/>
      <c r="H206" s="176">
        <f>I205</f>
        <v>0</v>
      </c>
      <c r="I206" s="1082"/>
      <c r="J206" s="1083"/>
      <c r="K206" s="1084"/>
      <c r="L206" s="1085"/>
      <c r="M206" s="1085"/>
      <c r="N206" s="1081"/>
      <c r="O206" s="1022"/>
      <c r="P206" s="1023"/>
      <c r="Q206" s="1023"/>
      <c r="R206" s="1023"/>
      <c r="S206" s="1024"/>
      <c r="T206" s="170" t="s">
        <v>195</v>
      </c>
      <c r="U206" s="171"/>
      <c r="V206" s="172"/>
      <c r="W206" s="158" t="str">
        <f>IF(W205="","",VLOOKUP(W205,'シフト記号表（従来型・ユニット型共通）'!$C$6:$L$47,10,FALSE))</f>
        <v/>
      </c>
      <c r="X206" s="159" t="str">
        <f>IF(X205="","",VLOOKUP(X205,'シフト記号表（従来型・ユニット型共通）'!$C$6:$L$47,10,FALSE))</f>
        <v/>
      </c>
      <c r="Y206" s="159" t="str">
        <f>IF(Y205="","",VLOOKUP(Y205,'シフト記号表（従来型・ユニット型共通）'!$C$6:$L$47,10,FALSE))</f>
        <v/>
      </c>
      <c r="Z206" s="159" t="str">
        <f>IF(Z205="","",VLOOKUP(Z205,'シフト記号表（従来型・ユニット型共通）'!$C$6:$L$47,10,FALSE))</f>
        <v/>
      </c>
      <c r="AA206" s="159" t="str">
        <f>IF(AA205="","",VLOOKUP(AA205,'シフト記号表（従来型・ユニット型共通）'!$C$6:$L$47,10,FALSE))</f>
        <v/>
      </c>
      <c r="AB206" s="159" t="str">
        <f>IF(AB205="","",VLOOKUP(AB205,'シフト記号表（従来型・ユニット型共通）'!$C$6:$L$47,10,FALSE))</f>
        <v/>
      </c>
      <c r="AC206" s="160" t="str">
        <f>IF(AC205="","",VLOOKUP(AC205,'シフト記号表（従来型・ユニット型共通）'!$C$6:$L$47,10,FALSE))</f>
        <v/>
      </c>
      <c r="AD206" s="158" t="str">
        <f>IF(AD205="","",VLOOKUP(AD205,'シフト記号表（従来型・ユニット型共通）'!$C$6:$L$47,10,FALSE))</f>
        <v/>
      </c>
      <c r="AE206" s="159" t="str">
        <f>IF(AE205="","",VLOOKUP(AE205,'シフト記号表（従来型・ユニット型共通）'!$C$6:$L$47,10,FALSE))</f>
        <v/>
      </c>
      <c r="AF206" s="159" t="str">
        <f>IF(AF205="","",VLOOKUP(AF205,'シフト記号表（従来型・ユニット型共通）'!$C$6:$L$47,10,FALSE))</f>
        <v/>
      </c>
      <c r="AG206" s="159" t="str">
        <f>IF(AG205="","",VLOOKUP(AG205,'シフト記号表（従来型・ユニット型共通）'!$C$6:$L$47,10,FALSE))</f>
        <v/>
      </c>
      <c r="AH206" s="159" t="str">
        <f>IF(AH205="","",VLOOKUP(AH205,'シフト記号表（従来型・ユニット型共通）'!$C$6:$L$47,10,FALSE))</f>
        <v/>
      </c>
      <c r="AI206" s="159" t="str">
        <f>IF(AI205="","",VLOOKUP(AI205,'シフト記号表（従来型・ユニット型共通）'!$C$6:$L$47,10,FALSE))</f>
        <v/>
      </c>
      <c r="AJ206" s="160" t="str">
        <f>IF(AJ205="","",VLOOKUP(AJ205,'シフト記号表（従来型・ユニット型共通）'!$C$6:$L$47,10,FALSE))</f>
        <v/>
      </c>
      <c r="AK206" s="158" t="str">
        <f>IF(AK205="","",VLOOKUP(AK205,'シフト記号表（従来型・ユニット型共通）'!$C$6:$L$47,10,FALSE))</f>
        <v/>
      </c>
      <c r="AL206" s="159" t="str">
        <f>IF(AL205="","",VLOOKUP(AL205,'シフト記号表（従来型・ユニット型共通）'!$C$6:$L$47,10,FALSE))</f>
        <v/>
      </c>
      <c r="AM206" s="159" t="str">
        <f>IF(AM205="","",VLOOKUP(AM205,'シフト記号表（従来型・ユニット型共通）'!$C$6:$L$47,10,FALSE))</f>
        <v/>
      </c>
      <c r="AN206" s="159" t="str">
        <f>IF(AN205="","",VLOOKUP(AN205,'シフト記号表（従来型・ユニット型共通）'!$C$6:$L$47,10,FALSE))</f>
        <v/>
      </c>
      <c r="AO206" s="159" t="str">
        <f>IF(AO205="","",VLOOKUP(AO205,'シフト記号表（従来型・ユニット型共通）'!$C$6:$L$47,10,FALSE))</f>
        <v/>
      </c>
      <c r="AP206" s="159" t="str">
        <f>IF(AP205="","",VLOOKUP(AP205,'シフト記号表（従来型・ユニット型共通）'!$C$6:$L$47,10,FALSE))</f>
        <v/>
      </c>
      <c r="AQ206" s="160" t="str">
        <f>IF(AQ205="","",VLOOKUP(AQ205,'シフト記号表（従来型・ユニット型共通）'!$C$6:$L$47,10,FALSE))</f>
        <v/>
      </c>
      <c r="AR206" s="158" t="str">
        <f>IF(AR205="","",VLOOKUP(AR205,'シフト記号表（従来型・ユニット型共通）'!$C$6:$L$47,10,FALSE))</f>
        <v/>
      </c>
      <c r="AS206" s="159" t="str">
        <f>IF(AS205="","",VLOOKUP(AS205,'シフト記号表（従来型・ユニット型共通）'!$C$6:$L$47,10,FALSE))</f>
        <v/>
      </c>
      <c r="AT206" s="159" t="str">
        <f>IF(AT205="","",VLOOKUP(AT205,'シフト記号表（従来型・ユニット型共通）'!$C$6:$L$47,10,FALSE))</f>
        <v/>
      </c>
      <c r="AU206" s="159" t="str">
        <f>IF(AU205="","",VLOOKUP(AU205,'シフト記号表（従来型・ユニット型共通）'!$C$6:$L$47,10,FALSE))</f>
        <v/>
      </c>
      <c r="AV206" s="159" t="str">
        <f>IF(AV205="","",VLOOKUP(AV205,'シフト記号表（従来型・ユニット型共通）'!$C$6:$L$47,10,FALSE))</f>
        <v/>
      </c>
      <c r="AW206" s="159" t="str">
        <f>IF(AW205="","",VLOOKUP(AW205,'シフト記号表（従来型・ユニット型共通）'!$C$6:$L$47,10,FALSE))</f>
        <v/>
      </c>
      <c r="AX206" s="160" t="str">
        <f>IF(AX205="","",VLOOKUP(AX205,'シフト記号表（従来型・ユニット型共通）'!$C$6:$L$47,10,FALSE))</f>
        <v/>
      </c>
      <c r="AY206" s="158" t="str">
        <f>IF(AY205="","",VLOOKUP(AY205,'シフト記号表（従来型・ユニット型共通）'!$C$6:$L$47,10,FALSE))</f>
        <v/>
      </c>
      <c r="AZ206" s="159" t="str">
        <f>IF(AZ205="","",VLOOKUP(AZ205,'シフト記号表（従来型・ユニット型共通）'!$C$6:$L$47,10,FALSE))</f>
        <v/>
      </c>
      <c r="BA206" s="159" t="str">
        <f>IF(BA205="","",VLOOKUP(BA205,'シフト記号表（従来型・ユニット型共通）'!$C$6:$L$47,10,FALSE))</f>
        <v/>
      </c>
      <c r="BB206" s="1077">
        <f>IF($BE$3="４週",SUM(W206:AX206),IF($BE$3="暦月",SUM(W206:BA206),""))</f>
        <v>0</v>
      </c>
      <c r="BC206" s="1078"/>
      <c r="BD206" s="1079">
        <f>IF($BE$3="４週",BB206/4,IF($BE$3="暦月",(BB206/($BE$8/7)),""))</f>
        <v>0</v>
      </c>
      <c r="BE206" s="1078"/>
      <c r="BF206" s="1074"/>
      <c r="BG206" s="1075"/>
      <c r="BH206" s="1075"/>
      <c r="BI206" s="1075"/>
      <c r="BJ206" s="1076"/>
    </row>
    <row r="207" spans="2:62" ht="20.25" customHeight="1" x14ac:dyDescent="0.15">
      <c r="B207" s="992">
        <f>B205+1</f>
        <v>96</v>
      </c>
      <c r="C207" s="999"/>
      <c r="D207" s="1000"/>
      <c r="E207" s="153"/>
      <c r="F207" s="154"/>
      <c r="G207" s="153"/>
      <c r="H207" s="154"/>
      <c r="I207" s="1003"/>
      <c r="J207" s="1004"/>
      <c r="K207" s="1052"/>
      <c r="L207" s="1053"/>
      <c r="M207" s="1053"/>
      <c r="N207" s="1000"/>
      <c r="O207" s="1022"/>
      <c r="P207" s="1023"/>
      <c r="Q207" s="1023"/>
      <c r="R207" s="1023"/>
      <c r="S207" s="1024"/>
      <c r="T207" s="173" t="s">
        <v>192</v>
      </c>
      <c r="V207" s="174"/>
      <c r="W207" s="166"/>
      <c r="X207" s="167"/>
      <c r="Y207" s="167"/>
      <c r="Z207" s="167"/>
      <c r="AA207" s="167"/>
      <c r="AB207" s="167"/>
      <c r="AC207" s="168"/>
      <c r="AD207" s="166"/>
      <c r="AE207" s="167"/>
      <c r="AF207" s="167"/>
      <c r="AG207" s="167"/>
      <c r="AH207" s="167"/>
      <c r="AI207" s="167"/>
      <c r="AJ207" s="168"/>
      <c r="AK207" s="166"/>
      <c r="AL207" s="167"/>
      <c r="AM207" s="167"/>
      <c r="AN207" s="167"/>
      <c r="AO207" s="167"/>
      <c r="AP207" s="167"/>
      <c r="AQ207" s="168"/>
      <c r="AR207" s="166"/>
      <c r="AS207" s="167"/>
      <c r="AT207" s="167"/>
      <c r="AU207" s="167"/>
      <c r="AV207" s="167"/>
      <c r="AW207" s="167"/>
      <c r="AX207" s="168"/>
      <c r="AY207" s="166"/>
      <c r="AZ207" s="167"/>
      <c r="BA207" s="169"/>
      <c r="BB207" s="1054"/>
      <c r="BC207" s="1055"/>
      <c r="BD207" s="1056"/>
      <c r="BE207" s="1057"/>
      <c r="BF207" s="1058"/>
      <c r="BG207" s="1059"/>
      <c r="BH207" s="1059"/>
      <c r="BI207" s="1059"/>
      <c r="BJ207" s="1060"/>
    </row>
    <row r="208" spans="2:62" ht="20.25" customHeight="1" x14ac:dyDescent="0.15">
      <c r="B208" s="993"/>
      <c r="C208" s="1080"/>
      <c r="D208" s="1081"/>
      <c r="E208" s="175"/>
      <c r="F208" s="176">
        <f>C207</f>
        <v>0</v>
      </c>
      <c r="G208" s="175"/>
      <c r="H208" s="176">
        <f>I207</f>
        <v>0</v>
      </c>
      <c r="I208" s="1082"/>
      <c r="J208" s="1083"/>
      <c r="K208" s="1084"/>
      <c r="L208" s="1085"/>
      <c r="M208" s="1085"/>
      <c r="N208" s="1081"/>
      <c r="O208" s="1022"/>
      <c r="P208" s="1023"/>
      <c r="Q208" s="1023"/>
      <c r="R208" s="1023"/>
      <c r="S208" s="1024"/>
      <c r="T208" s="170" t="s">
        <v>195</v>
      </c>
      <c r="U208" s="171"/>
      <c r="V208" s="172"/>
      <c r="W208" s="158" t="str">
        <f>IF(W207="","",VLOOKUP(W207,'シフト記号表（従来型・ユニット型共通）'!$C$6:$L$47,10,FALSE))</f>
        <v/>
      </c>
      <c r="X208" s="159" t="str">
        <f>IF(X207="","",VLOOKUP(X207,'シフト記号表（従来型・ユニット型共通）'!$C$6:$L$47,10,FALSE))</f>
        <v/>
      </c>
      <c r="Y208" s="159" t="str">
        <f>IF(Y207="","",VLOOKUP(Y207,'シフト記号表（従来型・ユニット型共通）'!$C$6:$L$47,10,FALSE))</f>
        <v/>
      </c>
      <c r="Z208" s="159" t="str">
        <f>IF(Z207="","",VLOOKUP(Z207,'シフト記号表（従来型・ユニット型共通）'!$C$6:$L$47,10,FALSE))</f>
        <v/>
      </c>
      <c r="AA208" s="159" t="str">
        <f>IF(AA207="","",VLOOKUP(AA207,'シフト記号表（従来型・ユニット型共通）'!$C$6:$L$47,10,FALSE))</f>
        <v/>
      </c>
      <c r="AB208" s="159" t="str">
        <f>IF(AB207="","",VLOOKUP(AB207,'シフト記号表（従来型・ユニット型共通）'!$C$6:$L$47,10,FALSE))</f>
        <v/>
      </c>
      <c r="AC208" s="160" t="str">
        <f>IF(AC207="","",VLOOKUP(AC207,'シフト記号表（従来型・ユニット型共通）'!$C$6:$L$47,10,FALSE))</f>
        <v/>
      </c>
      <c r="AD208" s="158" t="str">
        <f>IF(AD207="","",VLOOKUP(AD207,'シフト記号表（従来型・ユニット型共通）'!$C$6:$L$47,10,FALSE))</f>
        <v/>
      </c>
      <c r="AE208" s="159" t="str">
        <f>IF(AE207="","",VLOOKUP(AE207,'シフト記号表（従来型・ユニット型共通）'!$C$6:$L$47,10,FALSE))</f>
        <v/>
      </c>
      <c r="AF208" s="159" t="str">
        <f>IF(AF207="","",VLOOKUP(AF207,'シフト記号表（従来型・ユニット型共通）'!$C$6:$L$47,10,FALSE))</f>
        <v/>
      </c>
      <c r="AG208" s="159" t="str">
        <f>IF(AG207="","",VLOOKUP(AG207,'シフト記号表（従来型・ユニット型共通）'!$C$6:$L$47,10,FALSE))</f>
        <v/>
      </c>
      <c r="AH208" s="159" t="str">
        <f>IF(AH207="","",VLOOKUP(AH207,'シフト記号表（従来型・ユニット型共通）'!$C$6:$L$47,10,FALSE))</f>
        <v/>
      </c>
      <c r="AI208" s="159" t="str">
        <f>IF(AI207="","",VLOOKUP(AI207,'シフト記号表（従来型・ユニット型共通）'!$C$6:$L$47,10,FALSE))</f>
        <v/>
      </c>
      <c r="AJ208" s="160" t="str">
        <f>IF(AJ207="","",VLOOKUP(AJ207,'シフト記号表（従来型・ユニット型共通）'!$C$6:$L$47,10,FALSE))</f>
        <v/>
      </c>
      <c r="AK208" s="158" t="str">
        <f>IF(AK207="","",VLOOKUP(AK207,'シフト記号表（従来型・ユニット型共通）'!$C$6:$L$47,10,FALSE))</f>
        <v/>
      </c>
      <c r="AL208" s="159" t="str">
        <f>IF(AL207="","",VLOOKUP(AL207,'シフト記号表（従来型・ユニット型共通）'!$C$6:$L$47,10,FALSE))</f>
        <v/>
      </c>
      <c r="AM208" s="159" t="str">
        <f>IF(AM207="","",VLOOKUP(AM207,'シフト記号表（従来型・ユニット型共通）'!$C$6:$L$47,10,FALSE))</f>
        <v/>
      </c>
      <c r="AN208" s="159" t="str">
        <f>IF(AN207="","",VLOOKUP(AN207,'シフト記号表（従来型・ユニット型共通）'!$C$6:$L$47,10,FALSE))</f>
        <v/>
      </c>
      <c r="AO208" s="159" t="str">
        <f>IF(AO207="","",VLOOKUP(AO207,'シフト記号表（従来型・ユニット型共通）'!$C$6:$L$47,10,FALSE))</f>
        <v/>
      </c>
      <c r="AP208" s="159" t="str">
        <f>IF(AP207="","",VLOOKUP(AP207,'シフト記号表（従来型・ユニット型共通）'!$C$6:$L$47,10,FALSE))</f>
        <v/>
      </c>
      <c r="AQ208" s="160" t="str">
        <f>IF(AQ207="","",VLOOKUP(AQ207,'シフト記号表（従来型・ユニット型共通）'!$C$6:$L$47,10,FALSE))</f>
        <v/>
      </c>
      <c r="AR208" s="158" t="str">
        <f>IF(AR207="","",VLOOKUP(AR207,'シフト記号表（従来型・ユニット型共通）'!$C$6:$L$47,10,FALSE))</f>
        <v/>
      </c>
      <c r="AS208" s="159" t="str">
        <f>IF(AS207="","",VLOOKUP(AS207,'シフト記号表（従来型・ユニット型共通）'!$C$6:$L$47,10,FALSE))</f>
        <v/>
      </c>
      <c r="AT208" s="159" t="str">
        <f>IF(AT207="","",VLOOKUP(AT207,'シフト記号表（従来型・ユニット型共通）'!$C$6:$L$47,10,FALSE))</f>
        <v/>
      </c>
      <c r="AU208" s="159" t="str">
        <f>IF(AU207="","",VLOOKUP(AU207,'シフト記号表（従来型・ユニット型共通）'!$C$6:$L$47,10,FALSE))</f>
        <v/>
      </c>
      <c r="AV208" s="159" t="str">
        <f>IF(AV207="","",VLOOKUP(AV207,'シフト記号表（従来型・ユニット型共通）'!$C$6:$L$47,10,FALSE))</f>
        <v/>
      </c>
      <c r="AW208" s="159" t="str">
        <f>IF(AW207="","",VLOOKUP(AW207,'シフト記号表（従来型・ユニット型共通）'!$C$6:$L$47,10,FALSE))</f>
        <v/>
      </c>
      <c r="AX208" s="160" t="str">
        <f>IF(AX207="","",VLOOKUP(AX207,'シフト記号表（従来型・ユニット型共通）'!$C$6:$L$47,10,FALSE))</f>
        <v/>
      </c>
      <c r="AY208" s="158" t="str">
        <f>IF(AY207="","",VLOOKUP(AY207,'シフト記号表（従来型・ユニット型共通）'!$C$6:$L$47,10,FALSE))</f>
        <v/>
      </c>
      <c r="AZ208" s="159" t="str">
        <f>IF(AZ207="","",VLOOKUP(AZ207,'シフト記号表（従来型・ユニット型共通）'!$C$6:$L$47,10,FALSE))</f>
        <v/>
      </c>
      <c r="BA208" s="159" t="str">
        <f>IF(BA207="","",VLOOKUP(BA207,'シフト記号表（従来型・ユニット型共通）'!$C$6:$L$47,10,FALSE))</f>
        <v/>
      </c>
      <c r="BB208" s="1077">
        <f>IF($BE$3="４週",SUM(W208:AX208),IF($BE$3="暦月",SUM(W208:BA208),""))</f>
        <v>0</v>
      </c>
      <c r="BC208" s="1078"/>
      <c r="BD208" s="1079">
        <f>IF($BE$3="４週",BB208/4,IF($BE$3="暦月",(BB208/($BE$8/7)),""))</f>
        <v>0</v>
      </c>
      <c r="BE208" s="1078"/>
      <c r="BF208" s="1074"/>
      <c r="BG208" s="1075"/>
      <c r="BH208" s="1075"/>
      <c r="BI208" s="1075"/>
      <c r="BJ208" s="1076"/>
    </row>
    <row r="209" spans="2:62" ht="20.25" customHeight="1" x14ac:dyDescent="0.15">
      <c r="B209" s="992">
        <f>B207+1</f>
        <v>97</v>
      </c>
      <c r="C209" s="999"/>
      <c r="D209" s="1000"/>
      <c r="E209" s="153"/>
      <c r="F209" s="154"/>
      <c r="G209" s="153"/>
      <c r="H209" s="154"/>
      <c r="I209" s="1003"/>
      <c r="J209" s="1004"/>
      <c r="K209" s="1052"/>
      <c r="L209" s="1053"/>
      <c r="M209" s="1053"/>
      <c r="N209" s="1000"/>
      <c r="O209" s="1022"/>
      <c r="P209" s="1023"/>
      <c r="Q209" s="1023"/>
      <c r="R209" s="1023"/>
      <c r="S209" s="1024"/>
      <c r="T209" s="173" t="s">
        <v>192</v>
      </c>
      <c r="V209" s="174"/>
      <c r="W209" s="166"/>
      <c r="X209" s="167"/>
      <c r="Y209" s="167"/>
      <c r="Z209" s="167"/>
      <c r="AA209" s="167"/>
      <c r="AB209" s="167"/>
      <c r="AC209" s="168"/>
      <c r="AD209" s="166"/>
      <c r="AE209" s="167"/>
      <c r="AF209" s="167"/>
      <c r="AG209" s="167"/>
      <c r="AH209" s="167"/>
      <c r="AI209" s="167"/>
      <c r="AJ209" s="168"/>
      <c r="AK209" s="166"/>
      <c r="AL209" s="167"/>
      <c r="AM209" s="167"/>
      <c r="AN209" s="167"/>
      <c r="AO209" s="167"/>
      <c r="AP209" s="167"/>
      <c r="AQ209" s="168"/>
      <c r="AR209" s="166"/>
      <c r="AS209" s="167"/>
      <c r="AT209" s="167"/>
      <c r="AU209" s="167"/>
      <c r="AV209" s="167"/>
      <c r="AW209" s="167"/>
      <c r="AX209" s="168"/>
      <c r="AY209" s="166"/>
      <c r="AZ209" s="167"/>
      <c r="BA209" s="169"/>
      <c r="BB209" s="1054"/>
      <c r="BC209" s="1055"/>
      <c r="BD209" s="1056"/>
      <c r="BE209" s="1057"/>
      <c r="BF209" s="1058"/>
      <c r="BG209" s="1059"/>
      <c r="BH209" s="1059"/>
      <c r="BI209" s="1059"/>
      <c r="BJ209" s="1060"/>
    </row>
    <row r="210" spans="2:62" ht="20.25" customHeight="1" x14ac:dyDescent="0.15">
      <c r="B210" s="993"/>
      <c r="C210" s="1080"/>
      <c r="D210" s="1081"/>
      <c r="E210" s="175"/>
      <c r="F210" s="176">
        <f>C209</f>
        <v>0</v>
      </c>
      <c r="G210" s="175"/>
      <c r="H210" s="176">
        <f>I209</f>
        <v>0</v>
      </c>
      <c r="I210" s="1082"/>
      <c r="J210" s="1083"/>
      <c r="K210" s="1084"/>
      <c r="L210" s="1085"/>
      <c r="M210" s="1085"/>
      <c r="N210" s="1081"/>
      <c r="O210" s="1022"/>
      <c r="P210" s="1023"/>
      <c r="Q210" s="1023"/>
      <c r="R210" s="1023"/>
      <c r="S210" s="1024"/>
      <c r="T210" s="170" t="s">
        <v>195</v>
      </c>
      <c r="U210" s="171"/>
      <c r="V210" s="172"/>
      <c r="W210" s="158" t="str">
        <f>IF(W209="","",VLOOKUP(W209,'シフト記号表（従来型・ユニット型共通）'!$C$6:$L$47,10,FALSE))</f>
        <v/>
      </c>
      <c r="X210" s="159" t="str">
        <f>IF(X209="","",VLOOKUP(X209,'シフト記号表（従来型・ユニット型共通）'!$C$6:$L$47,10,FALSE))</f>
        <v/>
      </c>
      <c r="Y210" s="159" t="str">
        <f>IF(Y209="","",VLOOKUP(Y209,'シフト記号表（従来型・ユニット型共通）'!$C$6:$L$47,10,FALSE))</f>
        <v/>
      </c>
      <c r="Z210" s="159" t="str">
        <f>IF(Z209="","",VLOOKUP(Z209,'シフト記号表（従来型・ユニット型共通）'!$C$6:$L$47,10,FALSE))</f>
        <v/>
      </c>
      <c r="AA210" s="159" t="str">
        <f>IF(AA209="","",VLOOKUP(AA209,'シフト記号表（従来型・ユニット型共通）'!$C$6:$L$47,10,FALSE))</f>
        <v/>
      </c>
      <c r="AB210" s="159" t="str">
        <f>IF(AB209="","",VLOOKUP(AB209,'シフト記号表（従来型・ユニット型共通）'!$C$6:$L$47,10,FALSE))</f>
        <v/>
      </c>
      <c r="AC210" s="160" t="str">
        <f>IF(AC209="","",VLOOKUP(AC209,'シフト記号表（従来型・ユニット型共通）'!$C$6:$L$47,10,FALSE))</f>
        <v/>
      </c>
      <c r="AD210" s="158" t="str">
        <f>IF(AD209="","",VLOOKUP(AD209,'シフト記号表（従来型・ユニット型共通）'!$C$6:$L$47,10,FALSE))</f>
        <v/>
      </c>
      <c r="AE210" s="159" t="str">
        <f>IF(AE209="","",VLOOKUP(AE209,'シフト記号表（従来型・ユニット型共通）'!$C$6:$L$47,10,FALSE))</f>
        <v/>
      </c>
      <c r="AF210" s="159" t="str">
        <f>IF(AF209="","",VLOOKUP(AF209,'シフト記号表（従来型・ユニット型共通）'!$C$6:$L$47,10,FALSE))</f>
        <v/>
      </c>
      <c r="AG210" s="159" t="str">
        <f>IF(AG209="","",VLOOKUP(AG209,'シフト記号表（従来型・ユニット型共通）'!$C$6:$L$47,10,FALSE))</f>
        <v/>
      </c>
      <c r="AH210" s="159" t="str">
        <f>IF(AH209="","",VLOOKUP(AH209,'シフト記号表（従来型・ユニット型共通）'!$C$6:$L$47,10,FALSE))</f>
        <v/>
      </c>
      <c r="AI210" s="159" t="str">
        <f>IF(AI209="","",VLOOKUP(AI209,'シフト記号表（従来型・ユニット型共通）'!$C$6:$L$47,10,FALSE))</f>
        <v/>
      </c>
      <c r="AJ210" s="160" t="str">
        <f>IF(AJ209="","",VLOOKUP(AJ209,'シフト記号表（従来型・ユニット型共通）'!$C$6:$L$47,10,FALSE))</f>
        <v/>
      </c>
      <c r="AK210" s="158" t="str">
        <f>IF(AK209="","",VLOOKUP(AK209,'シフト記号表（従来型・ユニット型共通）'!$C$6:$L$47,10,FALSE))</f>
        <v/>
      </c>
      <c r="AL210" s="159" t="str">
        <f>IF(AL209="","",VLOOKUP(AL209,'シフト記号表（従来型・ユニット型共通）'!$C$6:$L$47,10,FALSE))</f>
        <v/>
      </c>
      <c r="AM210" s="159" t="str">
        <f>IF(AM209="","",VLOOKUP(AM209,'シフト記号表（従来型・ユニット型共通）'!$C$6:$L$47,10,FALSE))</f>
        <v/>
      </c>
      <c r="AN210" s="159" t="str">
        <f>IF(AN209="","",VLOOKUP(AN209,'シフト記号表（従来型・ユニット型共通）'!$C$6:$L$47,10,FALSE))</f>
        <v/>
      </c>
      <c r="AO210" s="159" t="str">
        <f>IF(AO209="","",VLOOKUP(AO209,'シフト記号表（従来型・ユニット型共通）'!$C$6:$L$47,10,FALSE))</f>
        <v/>
      </c>
      <c r="AP210" s="159" t="str">
        <f>IF(AP209="","",VLOOKUP(AP209,'シフト記号表（従来型・ユニット型共通）'!$C$6:$L$47,10,FALSE))</f>
        <v/>
      </c>
      <c r="AQ210" s="160" t="str">
        <f>IF(AQ209="","",VLOOKUP(AQ209,'シフト記号表（従来型・ユニット型共通）'!$C$6:$L$47,10,FALSE))</f>
        <v/>
      </c>
      <c r="AR210" s="158" t="str">
        <f>IF(AR209="","",VLOOKUP(AR209,'シフト記号表（従来型・ユニット型共通）'!$C$6:$L$47,10,FALSE))</f>
        <v/>
      </c>
      <c r="AS210" s="159" t="str">
        <f>IF(AS209="","",VLOOKUP(AS209,'シフト記号表（従来型・ユニット型共通）'!$C$6:$L$47,10,FALSE))</f>
        <v/>
      </c>
      <c r="AT210" s="159" t="str">
        <f>IF(AT209="","",VLOOKUP(AT209,'シフト記号表（従来型・ユニット型共通）'!$C$6:$L$47,10,FALSE))</f>
        <v/>
      </c>
      <c r="AU210" s="159" t="str">
        <f>IF(AU209="","",VLOOKUP(AU209,'シフト記号表（従来型・ユニット型共通）'!$C$6:$L$47,10,FALSE))</f>
        <v/>
      </c>
      <c r="AV210" s="159" t="str">
        <f>IF(AV209="","",VLOOKUP(AV209,'シフト記号表（従来型・ユニット型共通）'!$C$6:$L$47,10,FALSE))</f>
        <v/>
      </c>
      <c r="AW210" s="159" t="str">
        <f>IF(AW209="","",VLOOKUP(AW209,'シフト記号表（従来型・ユニット型共通）'!$C$6:$L$47,10,FALSE))</f>
        <v/>
      </c>
      <c r="AX210" s="160" t="str">
        <f>IF(AX209="","",VLOOKUP(AX209,'シフト記号表（従来型・ユニット型共通）'!$C$6:$L$47,10,FALSE))</f>
        <v/>
      </c>
      <c r="AY210" s="158" t="str">
        <f>IF(AY209="","",VLOOKUP(AY209,'シフト記号表（従来型・ユニット型共通）'!$C$6:$L$47,10,FALSE))</f>
        <v/>
      </c>
      <c r="AZ210" s="159" t="str">
        <f>IF(AZ209="","",VLOOKUP(AZ209,'シフト記号表（従来型・ユニット型共通）'!$C$6:$L$47,10,FALSE))</f>
        <v/>
      </c>
      <c r="BA210" s="159" t="str">
        <f>IF(BA209="","",VLOOKUP(BA209,'シフト記号表（従来型・ユニット型共通）'!$C$6:$L$47,10,FALSE))</f>
        <v/>
      </c>
      <c r="BB210" s="1077">
        <f>IF($BE$3="４週",SUM(W210:AX210),IF($BE$3="暦月",SUM(W210:BA210),""))</f>
        <v>0</v>
      </c>
      <c r="BC210" s="1078"/>
      <c r="BD210" s="1079">
        <f>IF($BE$3="４週",BB210/4,IF($BE$3="暦月",(BB210/($BE$8/7)),""))</f>
        <v>0</v>
      </c>
      <c r="BE210" s="1078"/>
      <c r="BF210" s="1074"/>
      <c r="BG210" s="1075"/>
      <c r="BH210" s="1075"/>
      <c r="BI210" s="1075"/>
      <c r="BJ210" s="1076"/>
    </row>
    <row r="211" spans="2:62" ht="20.25" customHeight="1" x14ac:dyDescent="0.15">
      <c r="B211" s="992">
        <f>B209+1</f>
        <v>98</v>
      </c>
      <c r="C211" s="999"/>
      <c r="D211" s="1000"/>
      <c r="E211" s="153"/>
      <c r="F211" s="154"/>
      <c r="G211" s="153"/>
      <c r="H211" s="154"/>
      <c r="I211" s="1003"/>
      <c r="J211" s="1004"/>
      <c r="K211" s="1052"/>
      <c r="L211" s="1053"/>
      <c r="M211" s="1053"/>
      <c r="N211" s="1000"/>
      <c r="O211" s="1022"/>
      <c r="P211" s="1023"/>
      <c r="Q211" s="1023"/>
      <c r="R211" s="1023"/>
      <c r="S211" s="1024"/>
      <c r="T211" s="173" t="s">
        <v>192</v>
      </c>
      <c r="V211" s="174"/>
      <c r="W211" s="166"/>
      <c r="X211" s="167"/>
      <c r="Y211" s="167"/>
      <c r="Z211" s="167"/>
      <c r="AA211" s="167"/>
      <c r="AB211" s="167"/>
      <c r="AC211" s="168"/>
      <c r="AD211" s="166"/>
      <c r="AE211" s="167"/>
      <c r="AF211" s="167"/>
      <c r="AG211" s="167"/>
      <c r="AH211" s="167"/>
      <c r="AI211" s="167"/>
      <c r="AJ211" s="168"/>
      <c r="AK211" s="166"/>
      <c r="AL211" s="167"/>
      <c r="AM211" s="167"/>
      <c r="AN211" s="167"/>
      <c r="AO211" s="167"/>
      <c r="AP211" s="167"/>
      <c r="AQ211" s="168"/>
      <c r="AR211" s="166"/>
      <c r="AS211" s="167"/>
      <c r="AT211" s="167"/>
      <c r="AU211" s="167"/>
      <c r="AV211" s="167"/>
      <c r="AW211" s="167"/>
      <c r="AX211" s="168"/>
      <c r="AY211" s="166"/>
      <c r="AZ211" s="167"/>
      <c r="BA211" s="169"/>
      <c r="BB211" s="1054"/>
      <c r="BC211" s="1055"/>
      <c r="BD211" s="1056"/>
      <c r="BE211" s="1057"/>
      <c r="BF211" s="1058"/>
      <c r="BG211" s="1059"/>
      <c r="BH211" s="1059"/>
      <c r="BI211" s="1059"/>
      <c r="BJ211" s="1060"/>
    </row>
    <row r="212" spans="2:62" ht="20.25" customHeight="1" x14ac:dyDescent="0.15">
      <c r="B212" s="993"/>
      <c r="C212" s="1080"/>
      <c r="D212" s="1081"/>
      <c r="E212" s="175"/>
      <c r="F212" s="176">
        <f>C211</f>
        <v>0</v>
      </c>
      <c r="G212" s="175"/>
      <c r="H212" s="176">
        <f>I211</f>
        <v>0</v>
      </c>
      <c r="I212" s="1082"/>
      <c r="J212" s="1083"/>
      <c r="K212" s="1084"/>
      <c r="L212" s="1085"/>
      <c r="M212" s="1085"/>
      <c r="N212" s="1081"/>
      <c r="O212" s="1022"/>
      <c r="P212" s="1023"/>
      <c r="Q212" s="1023"/>
      <c r="R212" s="1023"/>
      <c r="S212" s="1024"/>
      <c r="T212" s="170" t="s">
        <v>195</v>
      </c>
      <c r="U212" s="171"/>
      <c r="V212" s="172"/>
      <c r="W212" s="158" t="str">
        <f>IF(W211="","",VLOOKUP(W211,'シフト記号表（従来型・ユニット型共通）'!$C$6:$L$47,10,FALSE))</f>
        <v/>
      </c>
      <c r="X212" s="159" t="str">
        <f>IF(X211="","",VLOOKUP(X211,'シフト記号表（従来型・ユニット型共通）'!$C$6:$L$47,10,FALSE))</f>
        <v/>
      </c>
      <c r="Y212" s="159" t="str">
        <f>IF(Y211="","",VLOOKUP(Y211,'シフト記号表（従来型・ユニット型共通）'!$C$6:$L$47,10,FALSE))</f>
        <v/>
      </c>
      <c r="Z212" s="159" t="str">
        <f>IF(Z211="","",VLOOKUP(Z211,'シフト記号表（従来型・ユニット型共通）'!$C$6:$L$47,10,FALSE))</f>
        <v/>
      </c>
      <c r="AA212" s="159" t="str">
        <f>IF(AA211="","",VLOOKUP(AA211,'シフト記号表（従来型・ユニット型共通）'!$C$6:$L$47,10,FALSE))</f>
        <v/>
      </c>
      <c r="AB212" s="159" t="str">
        <f>IF(AB211="","",VLOOKUP(AB211,'シフト記号表（従来型・ユニット型共通）'!$C$6:$L$47,10,FALSE))</f>
        <v/>
      </c>
      <c r="AC212" s="160" t="str">
        <f>IF(AC211="","",VLOOKUP(AC211,'シフト記号表（従来型・ユニット型共通）'!$C$6:$L$47,10,FALSE))</f>
        <v/>
      </c>
      <c r="AD212" s="158" t="str">
        <f>IF(AD211="","",VLOOKUP(AD211,'シフト記号表（従来型・ユニット型共通）'!$C$6:$L$47,10,FALSE))</f>
        <v/>
      </c>
      <c r="AE212" s="159" t="str">
        <f>IF(AE211="","",VLOOKUP(AE211,'シフト記号表（従来型・ユニット型共通）'!$C$6:$L$47,10,FALSE))</f>
        <v/>
      </c>
      <c r="AF212" s="159" t="str">
        <f>IF(AF211="","",VLOOKUP(AF211,'シフト記号表（従来型・ユニット型共通）'!$C$6:$L$47,10,FALSE))</f>
        <v/>
      </c>
      <c r="AG212" s="159" t="str">
        <f>IF(AG211="","",VLOOKUP(AG211,'シフト記号表（従来型・ユニット型共通）'!$C$6:$L$47,10,FALSE))</f>
        <v/>
      </c>
      <c r="AH212" s="159" t="str">
        <f>IF(AH211="","",VLOOKUP(AH211,'シフト記号表（従来型・ユニット型共通）'!$C$6:$L$47,10,FALSE))</f>
        <v/>
      </c>
      <c r="AI212" s="159" t="str">
        <f>IF(AI211="","",VLOOKUP(AI211,'シフト記号表（従来型・ユニット型共通）'!$C$6:$L$47,10,FALSE))</f>
        <v/>
      </c>
      <c r="AJ212" s="160" t="str">
        <f>IF(AJ211="","",VLOOKUP(AJ211,'シフト記号表（従来型・ユニット型共通）'!$C$6:$L$47,10,FALSE))</f>
        <v/>
      </c>
      <c r="AK212" s="158" t="str">
        <f>IF(AK211="","",VLOOKUP(AK211,'シフト記号表（従来型・ユニット型共通）'!$C$6:$L$47,10,FALSE))</f>
        <v/>
      </c>
      <c r="AL212" s="159" t="str">
        <f>IF(AL211="","",VLOOKUP(AL211,'シフト記号表（従来型・ユニット型共通）'!$C$6:$L$47,10,FALSE))</f>
        <v/>
      </c>
      <c r="AM212" s="159" t="str">
        <f>IF(AM211="","",VLOOKUP(AM211,'シフト記号表（従来型・ユニット型共通）'!$C$6:$L$47,10,FALSE))</f>
        <v/>
      </c>
      <c r="AN212" s="159" t="str">
        <f>IF(AN211="","",VLOOKUP(AN211,'シフト記号表（従来型・ユニット型共通）'!$C$6:$L$47,10,FALSE))</f>
        <v/>
      </c>
      <c r="AO212" s="159" t="str">
        <f>IF(AO211="","",VLOOKUP(AO211,'シフト記号表（従来型・ユニット型共通）'!$C$6:$L$47,10,FALSE))</f>
        <v/>
      </c>
      <c r="AP212" s="159" t="str">
        <f>IF(AP211="","",VLOOKUP(AP211,'シフト記号表（従来型・ユニット型共通）'!$C$6:$L$47,10,FALSE))</f>
        <v/>
      </c>
      <c r="AQ212" s="160" t="str">
        <f>IF(AQ211="","",VLOOKUP(AQ211,'シフト記号表（従来型・ユニット型共通）'!$C$6:$L$47,10,FALSE))</f>
        <v/>
      </c>
      <c r="AR212" s="158" t="str">
        <f>IF(AR211="","",VLOOKUP(AR211,'シフト記号表（従来型・ユニット型共通）'!$C$6:$L$47,10,FALSE))</f>
        <v/>
      </c>
      <c r="AS212" s="159" t="str">
        <f>IF(AS211="","",VLOOKUP(AS211,'シフト記号表（従来型・ユニット型共通）'!$C$6:$L$47,10,FALSE))</f>
        <v/>
      </c>
      <c r="AT212" s="159" t="str">
        <f>IF(AT211="","",VLOOKUP(AT211,'シフト記号表（従来型・ユニット型共通）'!$C$6:$L$47,10,FALSE))</f>
        <v/>
      </c>
      <c r="AU212" s="159" t="str">
        <f>IF(AU211="","",VLOOKUP(AU211,'シフト記号表（従来型・ユニット型共通）'!$C$6:$L$47,10,FALSE))</f>
        <v/>
      </c>
      <c r="AV212" s="159" t="str">
        <f>IF(AV211="","",VLOOKUP(AV211,'シフト記号表（従来型・ユニット型共通）'!$C$6:$L$47,10,FALSE))</f>
        <v/>
      </c>
      <c r="AW212" s="159" t="str">
        <f>IF(AW211="","",VLOOKUP(AW211,'シフト記号表（従来型・ユニット型共通）'!$C$6:$L$47,10,FALSE))</f>
        <v/>
      </c>
      <c r="AX212" s="160" t="str">
        <f>IF(AX211="","",VLOOKUP(AX211,'シフト記号表（従来型・ユニット型共通）'!$C$6:$L$47,10,FALSE))</f>
        <v/>
      </c>
      <c r="AY212" s="158" t="str">
        <f>IF(AY211="","",VLOOKUP(AY211,'シフト記号表（従来型・ユニット型共通）'!$C$6:$L$47,10,FALSE))</f>
        <v/>
      </c>
      <c r="AZ212" s="159" t="str">
        <f>IF(AZ211="","",VLOOKUP(AZ211,'シフト記号表（従来型・ユニット型共通）'!$C$6:$L$47,10,FALSE))</f>
        <v/>
      </c>
      <c r="BA212" s="159" t="str">
        <f>IF(BA211="","",VLOOKUP(BA211,'シフト記号表（従来型・ユニット型共通）'!$C$6:$L$47,10,FALSE))</f>
        <v/>
      </c>
      <c r="BB212" s="1077">
        <f>IF($BE$3="４週",SUM(W212:AX212),IF($BE$3="暦月",SUM(W212:BA212),""))</f>
        <v>0</v>
      </c>
      <c r="BC212" s="1078"/>
      <c r="BD212" s="1079">
        <f>IF($BE$3="４週",BB212/4,IF($BE$3="暦月",(BB212/($BE$8/7)),""))</f>
        <v>0</v>
      </c>
      <c r="BE212" s="1078"/>
      <c r="BF212" s="1074"/>
      <c r="BG212" s="1075"/>
      <c r="BH212" s="1075"/>
      <c r="BI212" s="1075"/>
      <c r="BJ212" s="1076"/>
    </row>
    <row r="213" spans="2:62" ht="20.25" customHeight="1" x14ac:dyDescent="0.15">
      <c r="B213" s="992">
        <f>B211+1</f>
        <v>99</v>
      </c>
      <c r="C213" s="999"/>
      <c r="D213" s="1000"/>
      <c r="E213" s="153"/>
      <c r="F213" s="154"/>
      <c r="G213" s="153"/>
      <c r="H213" s="154"/>
      <c r="I213" s="1003"/>
      <c r="J213" s="1004"/>
      <c r="K213" s="1052"/>
      <c r="L213" s="1053"/>
      <c r="M213" s="1053"/>
      <c r="N213" s="1000"/>
      <c r="O213" s="1022"/>
      <c r="P213" s="1023"/>
      <c r="Q213" s="1023"/>
      <c r="R213" s="1023"/>
      <c r="S213" s="1024"/>
      <c r="T213" s="173" t="s">
        <v>192</v>
      </c>
      <c r="V213" s="174"/>
      <c r="W213" s="166"/>
      <c r="X213" s="167"/>
      <c r="Y213" s="167"/>
      <c r="Z213" s="167"/>
      <c r="AA213" s="167"/>
      <c r="AB213" s="167"/>
      <c r="AC213" s="168"/>
      <c r="AD213" s="166"/>
      <c r="AE213" s="167"/>
      <c r="AF213" s="167"/>
      <c r="AG213" s="167"/>
      <c r="AH213" s="167"/>
      <c r="AI213" s="167"/>
      <c r="AJ213" s="168"/>
      <c r="AK213" s="166"/>
      <c r="AL213" s="167"/>
      <c r="AM213" s="167"/>
      <c r="AN213" s="167"/>
      <c r="AO213" s="167"/>
      <c r="AP213" s="167"/>
      <c r="AQ213" s="168"/>
      <c r="AR213" s="166"/>
      <c r="AS213" s="167"/>
      <c r="AT213" s="167"/>
      <c r="AU213" s="167"/>
      <c r="AV213" s="167"/>
      <c r="AW213" s="167"/>
      <c r="AX213" s="168"/>
      <c r="AY213" s="166"/>
      <c r="AZ213" s="167"/>
      <c r="BA213" s="169"/>
      <c r="BB213" s="1054"/>
      <c r="BC213" s="1055"/>
      <c r="BD213" s="1056"/>
      <c r="BE213" s="1057"/>
      <c r="BF213" s="1058"/>
      <c r="BG213" s="1059"/>
      <c r="BH213" s="1059"/>
      <c r="BI213" s="1059"/>
      <c r="BJ213" s="1060"/>
    </row>
    <row r="214" spans="2:62" ht="20.25" customHeight="1" x14ac:dyDescent="0.15">
      <c r="B214" s="993"/>
      <c r="C214" s="1080"/>
      <c r="D214" s="1081"/>
      <c r="E214" s="175"/>
      <c r="F214" s="176">
        <f>C213</f>
        <v>0</v>
      </c>
      <c r="G214" s="175"/>
      <c r="H214" s="176">
        <f>I213</f>
        <v>0</v>
      </c>
      <c r="I214" s="1082"/>
      <c r="J214" s="1083"/>
      <c r="K214" s="1084"/>
      <c r="L214" s="1085"/>
      <c r="M214" s="1085"/>
      <c r="N214" s="1081"/>
      <c r="O214" s="1022"/>
      <c r="P214" s="1023"/>
      <c r="Q214" s="1023"/>
      <c r="R214" s="1023"/>
      <c r="S214" s="1024"/>
      <c r="T214" s="170" t="s">
        <v>195</v>
      </c>
      <c r="U214" s="171"/>
      <c r="V214" s="172"/>
      <c r="W214" s="158" t="str">
        <f>IF(W213="","",VLOOKUP(W213,'シフト記号表（従来型・ユニット型共通）'!$C$6:$L$47,10,FALSE))</f>
        <v/>
      </c>
      <c r="X214" s="159" t="str">
        <f>IF(X213="","",VLOOKUP(X213,'シフト記号表（従来型・ユニット型共通）'!$C$6:$L$47,10,FALSE))</f>
        <v/>
      </c>
      <c r="Y214" s="159" t="str">
        <f>IF(Y213="","",VLOOKUP(Y213,'シフト記号表（従来型・ユニット型共通）'!$C$6:$L$47,10,FALSE))</f>
        <v/>
      </c>
      <c r="Z214" s="159" t="str">
        <f>IF(Z213="","",VLOOKUP(Z213,'シフト記号表（従来型・ユニット型共通）'!$C$6:$L$47,10,FALSE))</f>
        <v/>
      </c>
      <c r="AA214" s="159" t="str">
        <f>IF(AA213="","",VLOOKUP(AA213,'シフト記号表（従来型・ユニット型共通）'!$C$6:$L$47,10,FALSE))</f>
        <v/>
      </c>
      <c r="AB214" s="159" t="str">
        <f>IF(AB213="","",VLOOKUP(AB213,'シフト記号表（従来型・ユニット型共通）'!$C$6:$L$47,10,FALSE))</f>
        <v/>
      </c>
      <c r="AC214" s="160" t="str">
        <f>IF(AC213="","",VLOOKUP(AC213,'シフト記号表（従来型・ユニット型共通）'!$C$6:$L$47,10,FALSE))</f>
        <v/>
      </c>
      <c r="AD214" s="158" t="str">
        <f>IF(AD213="","",VLOOKUP(AD213,'シフト記号表（従来型・ユニット型共通）'!$C$6:$L$47,10,FALSE))</f>
        <v/>
      </c>
      <c r="AE214" s="159" t="str">
        <f>IF(AE213="","",VLOOKUP(AE213,'シフト記号表（従来型・ユニット型共通）'!$C$6:$L$47,10,FALSE))</f>
        <v/>
      </c>
      <c r="AF214" s="159" t="str">
        <f>IF(AF213="","",VLOOKUP(AF213,'シフト記号表（従来型・ユニット型共通）'!$C$6:$L$47,10,FALSE))</f>
        <v/>
      </c>
      <c r="AG214" s="159" t="str">
        <f>IF(AG213="","",VLOOKUP(AG213,'シフト記号表（従来型・ユニット型共通）'!$C$6:$L$47,10,FALSE))</f>
        <v/>
      </c>
      <c r="AH214" s="159" t="str">
        <f>IF(AH213="","",VLOOKUP(AH213,'シフト記号表（従来型・ユニット型共通）'!$C$6:$L$47,10,FALSE))</f>
        <v/>
      </c>
      <c r="AI214" s="159" t="str">
        <f>IF(AI213="","",VLOOKUP(AI213,'シフト記号表（従来型・ユニット型共通）'!$C$6:$L$47,10,FALSE))</f>
        <v/>
      </c>
      <c r="AJ214" s="160" t="str">
        <f>IF(AJ213="","",VLOOKUP(AJ213,'シフト記号表（従来型・ユニット型共通）'!$C$6:$L$47,10,FALSE))</f>
        <v/>
      </c>
      <c r="AK214" s="158" t="str">
        <f>IF(AK213="","",VLOOKUP(AK213,'シフト記号表（従来型・ユニット型共通）'!$C$6:$L$47,10,FALSE))</f>
        <v/>
      </c>
      <c r="AL214" s="159" t="str">
        <f>IF(AL213="","",VLOOKUP(AL213,'シフト記号表（従来型・ユニット型共通）'!$C$6:$L$47,10,FALSE))</f>
        <v/>
      </c>
      <c r="AM214" s="159" t="str">
        <f>IF(AM213="","",VLOOKUP(AM213,'シフト記号表（従来型・ユニット型共通）'!$C$6:$L$47,10,FALSE))</f>
        <v/>
      </c>
      <c r="AN214" s="159" t="str">
        <f>IF(AN213="","",VLOOKUP(AN213,'シフト記号表（従来型・ユニット型共通）'!$C$6:$L$47,10,FALSE))</f>
        <v/>
      </c>
      <c r="AO214" s="159" t="str">
        <f>IF(AO213="","",VLOOKUP(AO213,'シフト記号表（従来型・ユニット型共通）'!$C$6:$L$47,10,FALSE))</f>
        <v/>
      </c>
      <c r="AP214" s="159" t="str">
        <f>IF(AP213="","",VLOOKUP(AP213,'シフト記号表（従来型・ユニット型共通）'!$C$6:$L$47,10,FALSE))</f>
        <v/>
      </c>
      <c r="AQ214" s="160" t="str">
        <f>IF(AQ213="","",VLOOKUP(AQ213,'シフト記号表（従来型・ユニット型共通）'!$C$6:$L$47,10,FALSE))</f>
        <v/>
      </c>
      <c r="AR214" s="158" t="str">
        <f>IF(AR213="","",VLOOKUP(AR213,'シフト記号表（従来型・ユニット型共通）'!$C$6:$L$47,10,FALSE))</f>
        <v/>
      </c>
      <c r="AS214" s="159" t="str">
        <f>IF(AS213="","",VLOOKUP(AS213,'シフト記号表（従来型・ユニット型共通）'!$C$6:$L$47,10,FALSE))</f>
        <v/>
      </c>
      <c r="AT214" s="159" t="str">
        <f>IF(AT213="","",VLOOKUP(AT213,'シフト記号表（従来型・ユニット型共通）'!$C$6:$L$47,10,FALSE))</f>
        <v/>
      </c>
      <c r="AU214" s="159" t="str">
        <f>IF(AU213="","",VLOOKUP(AU213,'シフト記号表（従来型・ユニット型共通）'!$C$6:$L$47,10,FALSE))</f>
        <v/>
      </c>
      <c r="AV214" s="159" t="str">
        <f>IF(AV213="","",VLOOKUP(AV213,'シフト記号表（従来型・ユニット型共通）'!$C$6:$L$47,10,FALSE))</f>
        <v/>
      </c>
      <c r="AW214" s="159" t="str">
        <f>IF(AW213="","",VLOOKUP(AW213,'シフト記号表（従来型・ユニット型共通）'!$C$6:$L$47,10,FALSE))</f>
        <v/>
      </c>
      <c r="AX214" s="160" t="str">
        <f>IF(AX213="","",VLOOKUP(AX213,'シフト記号表（従来型・ユニット型共通）'!$C$6:$L$47,10,FALSE))</f>
        <v/>
      </c>
      <c r="AY214" s="158" t="str">
        <f>IF(AY213="","",VLOOKUP(AY213,'シフト記号表（従来型・ユニット型共通）'!$C$6:$L$47,10,FALSE))</f>
        <v/>
      </c>
      <c r="AZ214" s="159" t="str">
        <f>IF(AZ213="","",VLOOKUP(AZ213,'シフト記号表（従来型・ユニット型共通）'!$C$6:$L$47,10,FALSE))</f>
        <v/>
      </c>
      <c r="BA214" s="159" t="str">
        <f>IF(BA213="","",VLOOKUP(BA213,'シフト記号表（従来型・ユニット型共通）'!$C$6:$L$47,10,FALSE))</f>
        <v/>
      </c>
      <c r="BB214" s="1077">
        <f>IF($BE$3="４週",SUM(W214:AX214),IF($BE$3="暦月",SUM(W214:BA214),""))</f>
        <v>0</v>
      </c>
      <c r="BC214" s="1078"/>
      <c r="BD214" s="1079">
        <f>IF($BE$3="４週",BB214/4,IF($BE$3="暦月",(BB214/($BE$8/7)),""))</f>
        <v>0</v>
      </c>
      <c r="BE214" s="1078"/>
      <c r="BF214" s="1074"/>
      <c r="BG214" s="1075"/>
      <c r="BH214" s="1075"/>
      <c r="BI214" s="1075"/>
      <c r="BJ214" s="1076"/>
    </row>
    <row r="215" spans="2:62" ht="20.25" customHeight="1" x14ac:dyDescent="0.15">
      <c r="B215" s="992">
        <f>B213+1</f>
        <v>100</v>
      </c>
      <c r="C215" s="999"/>
      <c r="D215" s="1000"/>
      <c r="E215" s="161"/>
      <c r="F215" s="162"/>
      <c r="G215" s="161"/>
      <c r="H215" s="162"/>
      <c r="I215" s="1003"/>
      <c r="J215" s="1004"/>
      <c r="K215" s="1052"/>
      <c r="L215" s="1053"/>
      <c r="M215" s="1053"/>
      <c r="N215" s="1000"/>
      <c r="O215" s="1022"/>
      <c r="P215" s="1023"/>
      <c r="Q215" s="1023"/>
      <c r="R215" s="1023"/>
      <c r="S215" s="1024"/>
      <c r="T215" s="163" t="s">
        <v>192</v>
      </c>
      <c r="U215" s="164"/>
      <c r="V215" s="165"/>
      <c r="W215" s="166"/>
      <c r="X215" s="167"/>
      <c r="Y215" s="167"/>
      <c r="Z215" s="167"/>
      <c r="AA215" s="167"/>
      <c r="AB215" s="167"/>
      <c r="AC215" s="168"/>
      <c r="AD215" s="166"/>
      <c r="AE215" s="167"/>
      <c r="AF215" s="167"/>
      <c r="AG215" s="167"/>
      <c r="AH215" s="167"/>
      <c r="AI215" s="167"/>
      <c r="AJ215" s="168"/>
      <c r="AK215" s="166"/>
      <c r="AL215" s="167"/>
      <c r="AM215" s="167"/>
      <c r="AN215" s="167"/>
      <c r="AO215" s="167"/>
      <c r="AP215" s="167"/>
      <c r="AQ215" s="168"/>
      <c r="AR215" s="166"/>
      <c r="AS215" s="167"/>
      <c r="AT215" s="167"/>
      <c r="AU215" s="167"/>
      <c r="AV215" s="167"/>
      <c r="AW215" s="167"/>
      <c r="AX215" s="168"/>
      <c r="AY215" s="166"/>
      <c r="AZ215" s="167"/>
      <c r="BA215" s="169"/>
      <c r="BB215" s="1054"/>
      <c r="BC215" s="1055"/>
      <c r="BD215" s="1056"/>
      <c r="BE215" s="1057"/>
      <c r="BF215" s="1058"/>
      <c r="BG215" s="1059"/>
      <c r="BH215" s="1059"/>
      <c r="BI215" s="1059"/>
      <c r="BJ215" s="1060"/>
    </row>
    <row r="216" spans="2:62" ht="20.25" customHeight="1" thickBot="1" x14ac:dyDescent="0.2">
      <c r="B216" s="1086"/>
      <c r="C216" s="1091"/>
      <c r="D216" s="1092"/>
      <c r="E216" s="180"/>
      <c r="F216" s="181">
        <f>C215</f>
        <v>0</v>
      </c>
      <c r="G216" s="180"/>
      <c r="H216" s="181">
        <f>I215</f>
        <v>0</v>
      </c>
      <c r="I216" s="1093"/>
      <c r="J216" s="1094"/>
      <c r="K216" s="1095"/>
      <c r="L216" s="1096"/>
      <c r="M216" s="1096"/>
      <c r="N216" s="1092"/>
      <c r="O216" s="1100"/>
      <c r="P216" s="1101"/>
      <c r="Q216" s="1101"/>
      <c r="R216" s="1101"/>
      <c r="S216" s="1102"/>
      <c r="T216" s="182" t="s">
        <v>195</v>
      </c>
      <c r="U216" s="183"/>
      <c r="V216" s="184"/>
      <c r="W216" s="185" t="str">
        <f>IF(W215="","",VLOOKUP(W215,'シフト記号表（従来型・ユニット型共通）'!$C$6:$L$47,10,FALSE))</f>
        <v/>
      </c>
      <c r="X216" s="186" t="str">
        <f>IF(X215="","",VLOOKUP(X215,'シフト記号表（従来型・ユニット型共通）'!$C$6:$L$47,10,FALSE))</f>
        <v/>
      </c>
      <c r="Y216" s="186" t="str">
        <f>IF(Y215="","",VLOOKUP(Y215,'シフト記号表（従来型・ユニット型共通）'!$C$6:$L$47,10,FALSE))</f>
        <v/>
      </c>
      <c r="Z216" s="186" t="str">
        <f>IF(Z215="","",VLOOKUP(Z215,'シフト記号表（従来型・ユニット型共通）'!$C$6:$L$47,10,FALSE))</f>
        <v/>
      </c>
      <c r="AA216" s="186" t="str">
        <f>IF(AA215="","",VLOOKUP(AA215,'シフト記号表（従来型・ユニット型共通）'!$C$6:$L$47,10,FALSE))</f>
        <v/>
      </c>
      <c r="AB216" s="186" t="str">
        <f>IF(AB215="","",VLOOKUP(AB215,'シフト記号表（従来型・ユニット型共通）'!$C$6:$L$47,10,FALSE))</f>
        <v/>
      </c>
      <c r="AC216" s="187" t="str">
        <f>IF(AC215="","",VLOOKUP(AC215,'シフト記号表（従来型・ユニット型共通）'!$C$6:$L$47,10,FALSE))</f>
        <v/>
      </c>
      <c r="AD216" s="185" t="str">
        <f>IF(AD215="","",VLOOKUP(AD215,'シフト記号表（従来型・ユニット型共通）'!$C$6:$L$47,10,FALSE))</f>
        <v/>
      </c>
      <c r="AE216" s="186" t="str">
        <f>IF(AE215="","",VLOOKUP(AE215,'シフト記号表（従来型・ユニット型共通）'!$C$6:$L$47,10,FALSE))</f>
        <v/>
      </c>
      <c r="AF216" s="186" t="str">
        <f>IF(AF215="","",VLOOKUP(AF215,'シフト記号表（従来型・ユニット型共通）'!$C$6:$L$47,10,FALSE))</f>
        <v/>
      </c>
      <c r="AG216" s="186" t="str">
        <f>IF(AG215="","",VLOOKUP(AG215,'シフト記号表（従来型・ユニット型共通）'!$C$6:$L$47,10,FALSE))</f>
        <v/>
      </c>
      <c r="AH216" s="186" t="str">
        <f>IF(AH215="","",VLOOKUP(AH215,'シフト記号表（従来型・ユニット型共通）'!$C$6:$L$47,10,FALSE))</f>
        <v/>
      </c>
      <c r="AI216" s="186" t="str">
        <f>IF(AI215="","",VLOOKUP(AI215,'シフト記号表（従来型・ユニット型共通）'!$C$6:$L$47,10,FALSE))</f>
        <v/>
      </c>
      <c r="AJ216" s="187" t="str">
        <f>IF(AJ215="","",VLOOKUP(AJ215,'シフト記号表（従来型・ユニット型共通）'!$C$6:$L$47,10,FALSE))</f>
        <v/>
      </c>
      <c r="AK216" s="185" t="str">
        <f>IF(AK215="","",VLOOKUP(AK215,'シフト記号表（従来型・ユニット型共通）'!$C$6:$L$47,10,FALSE))</f>
        <v/>
      </c>
      <c r="AL216" s="186" t="str">
        <f>IF(AL215="","",VLOOKUP(AL215,'シフト記号表（従来型・ユニット型共通）'!$C$6:$L$47,10,FALSE))</f>
        <v/>
      </c>
      <c r="AM216" s="186" t="str">
        <f>IF(AM215="","",VLOOKUP(AM215,'シフト記号表（従来型・ユニット型共通）'!$C$6:$L$47,10,FALSE))</f>
        <v/>
      </c>
      <c r="AN216" s="186" t="str">
        <f>IF(AN215="","",VLOOKUP(AN215,'シフト記号表（従来型・ユニット型共通）'!$C$6:$L$47,10,FALSE))</f>
        <v/>
      </c>
      <c r="AO216" s="186" t="str">
        <f>IF(AO215="","",VLOOKUP(AO215,'シフト記号表（従来型・ユニット型共通）'!$C$6:$L$47,10,FALSE))</f>
        <v/>
      </c>
      <c r="AP216" s="186" t="str">
        <f>IF(AP215="","",VLOOKUP(AP215,'シフト記号表（従来型・ユニット型共通）'!$C$6:$L$47,10,FALSE))</f>
        <v/>
      </c>
      <c r="AQ216" s="187" t="str">
        <f>IF(AQ215="","",VLOOKUP(AQ215,'シフト記号表（従来型・ユニット型共通）'!$C$6:$L$47,10,FALSE))</f>
        <v/>
      </c>
      <c r="AR216" s="185" t="str">
        <f>IF(AR215="","",VLOOKUP(AR215,'シフト記号表（従来型・ユニット型共通）'!$C$6:$L$47,10,FALSE))</f>
        <v/>
      </c>
      <c r="AS216" s="186" t="str">
        <f>IF(AS215="","",VLOOKUP(AS215,'シフト記号表（従来型・ユニット型共通）'!$C$6:$L$47,10,FALSE))</f>
        <v/>
      </c>
      <c r="AT216" s="186" t="str">
        <f>IF(AT215="","",VLOOKUP(AT215,'シフト記号表（従来型・ユニット型共通）'!$C$6:$L$47,10,FALSE))</f>
        <v/>
      </c>
      <c r="AU216" s="186" t="str">
        <f>IF(AU215="","",VLOOKUP(AU215,'シフト記号表（従来型・ユニット型共通）'!$C$6:$L$47,10,FALSE))</f>
        <v/>
      </c>
      <c r="AV216" s="186" t="str">
        <f>IF(AV215="","",VLOOKUP(AV215,'シフト記号表（従来型・ユニット型共通）'!$C$6:$L$47,10,FALSE))</f>
        <v/>
      </c>
      <c r="AW216" s="186" t="str">
        <f>IF(AW215="","",VLOOKUP(AW215,'シフト記号表（従来型・ユニット型共通）'!$C$6:$L$47,10,FALSE))</f>
        <v/>
      </c>
      <c r="AX216" s="187" t="str">
        <f>IF(AX215="","",VLOOKUP(AX215,'シフト記号表（従来型・ユニット型共通）'!$C$6:$L$47,10,FALSE))</f>
        <v/>
      </c>
      <c r="AY216" s="185" t="str">
        <f>IF(AY215="","",VLOOKUP(AY215,'シフト記号表（従来型・ユニット型共通）'!$C$6:$L$47,10,FALSE))</f>
        <v/>
      </c>
      <c r="AZ216" s="186" t="str">
        <f>IF(AZ215="","",VLOOKUP(AZ215,'シフト記号表（従来型・ユニット型共通）'!$C$6:$L$47,10,FALSE))</f>
        <v/>
      </c>
      <c r="BA216" s="186" t="str">
        <f>IF(BA215="","",VLOOKUP(BA215,'シフト記号表（従来型・ユニット型共通）'!$C$6:$L$47,10,FALSE))</f>
        <v/>
      </c>
      <c r="BB216" s="1106">
        <f>IF($BE$3="４週",SUM(W216:AX216),IF($BE$3="暦月",SUM(W216:BA216),""))</f>
        <v>0</v>
      </c>
      <c r="BC216" s="1107"/>
      <c r="BD216" s="1108">
        <f>IF($BE$3="４週",BB216/4,IF($BE$3="暦月",(BB216/($BE$8/7)),""))</f>
        <v>0</v>
      </c>
      <c r="BE216" s="1107"/>
      <c r="BF216" s="1103"/>
      <c r="BG216" s="1104"/>
      <c r="BH216" s="1104"/>
      <c r="BI216" s="1104"/>
      <c r="BJ216" s="1105"/>
    </row>
    <row r="217" spans="2:62" ht="20.25" customHeight="1" x14ac:dyDescent="0.15">
      <c r="B217" s="189"/>
      <c r="C217" s="190"/>
      <c r="D217" s="190"/>
      <c r="E217" s="190"/>
      <c r="F217" s="190"/>
      <c r="G217" s="190"/>
      <c r="H217" s="190"/>
      <c r="I217" s="191"/>
      <c r="J217" s="191"/>
      <c r="K217" s="190"/>
      <c r="L217" s="190"/>
      <c r="M217" s="190"/>
      <c r="N217" s="190"/>
      <c r="O217" s="192"/>
      <c r="P217" s="192"/>
      <c r="Q217" s="192"/>
      <c r="R217" s="193"/>
      <c r="S217" s="193"/>
      <c r="T217" s="193"/>
      <c r="U217" s="194"/>
      <c r="V217" s="195"/>
      <c r="W217" s="196"/>
      <c r="X217" s="196"/>
      <c r="Y217" s="196"/>
      <c r="Z217" s="196"/>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7"/>
      <c r="BE217" s="197"/>
      <c r="BF217" s="192"/>
      <c r="BG217" s="192"/>
      <c r="BH217" s="192"/>
      <c r="BI217" s="192"/>
      <c r="BJ217" s="192"/>
    </row>
    <row r="218" spans="2:62" ht="20.25" customHeight="1" x14ac:dyDescent="0.15">
      <c r="B218" s="189"/>
      <c r="C218" s="190"/>
      <c r="D218" s="190"/>
      <c r="E218" s="190"/>
      <c r="F218" s="190"/>
      <c r="G218" s="190"/>
      <c r="H218" s="190"/>
      <c r="I218" s="198"/>
      <c r="J218" s="116" t="s">
        <v>348</v>
      </c>
      <c r="K218" s="116"/>
      <c r="L218" s="116"/>
      <c r="M218" s="116"/>
      <c r="N218" s="116"/>
      <c r="O218" s="116"/>
      <c r="P218" s="116"/>
      <c r="Q218" s="116"/>
      <c r="R218" s="116"/>
      <c r="S218" s="116"/>
      <c r="T218" s="121"/>
      <c r="U218" s="116"/>
      <c r="V218" s="116"/>
      <c r="W218" s="116"/>
      <c r="X218" s="116"/>
      <c r="Y218" s="116"/>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200"/>
      <c r="BE218" s="197"/>
      <c r="BF218" s="192"/>
      <c r="BG218" s="192"/>
      <c r="BH218" s="192"/>
      <c r="BI218" s="192"/>
      <c r="BJ218" s="192"/>
    </row>
    <row r="219" spans="2:62" ht="20.25" customHeight="1" x14ac:dyDescent="0.15">
      <c r="B219" s="189"/>
      <c r="C219" s="190"/>
      <c r="D219" s="190"/>
      <c r="E219" s="190"/>
      <c r="F219" s="190"/>
      <c r="G219" s="190"/>
      <c r="H219" s="190"/>
      <c r="I219" s="198"/>
      <c r="J219" s="116"/>
      <c r="K219" s="116" t="s">
        <v>255</v>
      </c>
      <c r="L219" s="116"/>
      <c r="M219" s="116"/>
      <c r="N219" s="116"/>
      <c r="O219" s="116"/>
      <c r="P219" s="116"/>
      <c r="Q219" s="116"/>
      <c r="R219" s="116"/>
      <c r="S219" s="116"/>
      <c r="T219" s="121"/>
      <c r="U219" s="116"/>
      <c r="V219" s="116"/>
      <c r="W219" s="116"/>
      <c r="X219" s="116"/>
      <c r="Y219" s="116"/>
      <c r="Z219" s="199"/>
      <c r="AA219" s="116" t="s">
        <v>256</v>
      </c>
      <c r="AB219" s="116"/>
      <c r="AC219" s="116"/>
      <c r="AD219" s="116"/>
      <c r="AE219" s="116"/>
      <c r="AF219" s="116"/>
      <c r="AG219" s="116"/>
      <c r="AH219" s="116"/>
      <c r="AI219" s="116"/>
      <c r="AJ219" s="121"/>
      <c r="AK219" s="116"/>
      <c r="AL219" s="116"/>
      <c r="AM219" s="116"/>
      <c r="AN219" s="116"/>
      <c r="AO219" s="199"/>
      <c r="AP219" s="199"/>
      <c r="AQ219" s="116" t="s">
        <v>257</v>
      </c>
      <c r="AR219" s="199"/>
      <c r="AS219" s="199"/>
      <c r="AT219" s="199"/>
      <c r="AU219" s="199"/>
      <c r="AV219" s="199"/>
      <c r="AW219" s="199"/>
      <c r="AX219" s="199"/>
      <c r="AY219" s="199"/>
      <c r="AZ219" s="199"/>
      <c r="BA219" s="199"/>
      <c r="BB219" s="199"/>
      <c r="BC219" s="199"/>
      <c r="BD219" s="200"/>
      <c r="BE219" s="197"/>
      <c r="BF219" s="1110"/>
      <c r="BG219" s="1110"/>
      <c r="BH219" s="1110"/>
      <c r="BI219" s="1110"/>
      <c r="BJ219" s="192"/>
    </row>
    <row r="220" spans="2:62" ht="20.25" customHeight="1" x14ac:dyDescent="0.15">
      <c r="B220" s="189"/>
      <c r="C220" s="190"/>
      <c r="D220" s="190"/>
      <c r="E220" s="190"/>
      <c r="F220" s="190"/>
      <c r="G220" s="190"/>
      <c r="H220" s="190"/>
      <c r="I220" s="198"/>
      <c r="J220" s="116"/>
      <c r="K220" s="1115" t="s">
        <v>258</v>
      </c>
      <c r="L220" s="1115"/>
      <c r="M220" s="1115" t="s">
        <v>259</v>
      </c>
      <c r="N220" s="1115"/>
      <c r="O220" s="1115"/>
      <c r="P220" s="1115"/>
      <c r="Q220" s="116"/>
      <c r="R220" s="1116" t="s">
        <v>260</v>
      </c>
      <c r="S220" s="1116"/>
      <c r="T220" s="1116"/>
      <c r="U220" s="1116"/>
      <c r="V220" s="116"/>
      <c r="W220" s="201" t="s">
        <v>261</v>
      </c>
      <c r="X220" s="201"/>
      <c r="Y220" s="116"/>
      <c r="Z220" s="199"/>
      <c r="AA220" s="1115" t="s">
        <v>258</v>
      </c>
      <c r="AB220" s="1115"/>
      <c r="AC220" s="1115" t="s">
        <v>259</v>
      </c>
      <c r="AD220" s="1115"/>
      <c r="AE220" s="1115"/>
      <c r="AF220" s="1115"/>
      <c r="AG220" s="116"/>
      <c r="AH220" s="1116" t="s">
        <v>260</v>
      </c>
      <c r="AI220" s="1116"/>
      <c r="AJ220" s="1116"/>
      <c r="AK220" s="1116"/>
      <c r="AL220" s="116"/>
      <c r="AM220" s="201" t="s">
        <v>261</v>
      </c>
      <c r="AN220" s="201"/>
      <c r="AO220" s="199"/>
      <c r="AP220" s="199"/>
      <c r="AQ220" s="199"/>
      <c r="AR220" s="199"/>
      <c r="AS220" s="199"/>
      <c r="AT220" s="199"/>
      <c r="AU220" s="199"/>
      <c r="AV220" s="199"/>
      <c r="AW220" s="199"/>
      <c r="AX220" s="199"/>
      <c r="AY220" s="199"/>
      <c r="AZ220" s="199"/>
      <c r="BA220" s="199"/>
      <c r="BB220" s="199"/>
      <c r="BC220" s="199"/>
      <c r="BD220" s="200"/>
      <c r="BE220" s="197"/>
      <c r="BF220" s="1117"/>
      <c r="BG220" s="1117"/>
      <c r="BH220" s="1117"/>
      <c r="BI220" s="1117"/>
      <c r="BJ220" s="192"/>
    </row>
    <row r="221" spans="2:62" ht="20.25" customHeight="1" x14ac:dyDescent="0.15">
      <c r="B221" s="189"/>
      <c r="C221" s="190"/>
      <c r="D221" s="190"/>
      <c r="E221" s="190"/>
      <c r="F221" s="190"/>
      <c r="G221" s="190"/>
      <c r="H221" s="190"/>
      <c r="I221" s="198"/>
      <c r="J221" s="116"/>
      <c r="K221" s="1109"/>
      <c r="L221" s="1109"/>
      <c r="M221" s="1109" t="s">
        <v>262</v>
      </c>
      <c r="N221" s="1109"/>
      <c r="O221" s="1109" t="s">
        <v>263</v>
      </c>
      <c r="P221" s="1109"/>
      <c r="Q221" s="116"/>
      <c r="R221" s="1109" t="s">
        <v>262</v>
      </c>
      <c r="S221" s="1109"/>
      <c r="T221" s="1109" t="s">
        <v>263</v>
      </c>
      <c r="U221" s="1109"/>
      <c r="V221" s="116"/>
      <c r="W221" s="201" t="s">
        <v>264</v>
      </c>
      <c r="X221" s="201"/>
      <c r="Y221" s="116"/>
      <c r="Z221" s="199"/>
      <c r="AA221" s="1109"/>
      <c r="AB221" s="1109"/>
      <c r="AC221" s="1109" t="s">
        <v>262</v>
      </c>
      <c r="AD221" s="1109"/>
      <c r="AE221" s="1109" t="s">
        <v>263</v>
      </c>
      <c r="AF221" s="1109"/>
      <c r="AG221" s="116"/>
      <c r="AH221" s="1109" t="s">
        <v>262</v>
      </c>
      <c r="AI221" s="1109"/>
      <c r="AJ221" s="1109" t="s">
        <v>263</v>
      </c>
      <c r="AK221" s="1109"/>
      <c r="AL221" s="116"/>
      <c r="AM221" s="201" t="s">
        <v>264</v>
      </c>
      <c r="AN221" s="201"/>
      <c r="AO221" s="199"/>
      <c r="AP221" s="199"/>
      <c r="AQ221" s="201" t="s">
        <v>216</v>
      </c>
      <c r="AR221" s="201"/>
      <c r="AS221" s="201"/>
      <c r="AT221" s="201"/>
      <c r="AU221" s="116"/>
      <c r="AV221" s="201" t="s">
        <v>223</v>
      </c>
      <c r="AW221" s="201"/>
      <c r="AX221" s="201"/>
      <c r="AY221" s="201"/>
      <c r="AZ221" s="116"/>
      <c r="BA221" s="1109" t="s">
        <v>265</v>
      </c>
      <c r="BB221" s="1109"/>
      <c r="BC221" s="1109"/>
      <c r="BD221" s="1109"/>
      <c r="BE221" s="197"/>
      <c r="BF221" s="1118"/>
      <c r="BG221" s="1118"/>
      <c r="BH221" s="1118"/>
      <c r="BI221" s="1118"/>
      <c r="BJ221" s="192"/>
    </row>
    <row r="222" spans="2:62" ht="20.25" customHeight="1" x14ac:dyDescent="0.15">
      <c r="B222" s="189"/>
      <c r="C222" s="190"/>
      <c r="D222" s="190"/>
      <c r="E222" s="190"/>
      <c r="F222" s="190"/>
      <c r="G222" s="190"/>
      <c r="H222" s="190"/>
      <c r="I222" s="198"/>
      <c r="J222" s="116"/>
      <c r="K222" s="1114" t="s">
        <v>266</v>
      </c>
      <c r="L222" s="1114"/>
      <c r="M222" s="1119">
        <f>SUMIFS($BB$17:$BB$216,$F$17:$F$216,"看護職員",$H$17:$H$216,"A")</f>
        <v>0</v>
      </c>
      <c r="N222" s="1119"/>
      <c r="O222" s="1098">
        <f>SUMIFS($BD$17:$BD$216,$F$17:$F$216,"看護職員",$H$17:$H$216,"A")</f>
        <v>0</v>
      </c>
      <c r="P222" s="1098"/>
      <c r="Q222" s="202"/>
      <c r="R222" s="1099">
        <v>0</v>
      </c>
      <c r="S222" s="1099"/>
      <c r="T222" s="1099">
        <v>0</v>
      </c>
      <c r="U222" s="1099"/>
      <c r="V222" s="202"/>
      <c r="W222" s="1111">
        <v>0</v>
      </c>
      <c r="X222" s="1112"/>
      <c r="Y222" s="116"/>
      <c r="Z222" s="199"/>
      <c r="AA222" s="1114" t="s">
        <v>266</v>
      </c>
      <c r="AB222" s="1114"/>
      <c r="AC222" s="1119">
        <f>SUMIFS($BB$17:$BB$216,$F$17:$F$216,"介護職員",$H$17:$H$216,"A")</f>
        <v>0</v>
      </c>
      <c r="AD222" s="1119"/>
      <c r="AE222" s="1098">
        <f>SUMIFS($BD$17:$BD$216,$F$17:$F$216,"介護職員",$H$17:$H$216,"A")</f>
        <v>0</v>
      </c>
      <c r="AF222" s="1098"/>
      <c r="AG222" s="202"/>
      <c r="AH222" s="1099">
        <v>0</v>
      </c>
      <c r="AI222" s="1099"/>
      <c r="AJ222" s="1099">
        <v>0</v>
      </c>
      <c r="AK222" s="1099"/>
      <c r="AL222" s="202"/>
      <c r="AM222" s="1111">
        <v>0</v>
      </c>
      <c r="AN222" s="1112"/>
      <c r="AO222" s="199"/>
      <c r="AP222" s="199"/>
      <c r="AQ222" s="1113">
        <f>U236</f>
        <v>0</v>
      </c>
      <c r="AR222" s="1114"/>
      <c r="AS222" s="1114"/>
      <c r="AT222" s="1114"/>
      <c r="AU222" s="203" t="s">
        <v>267</v>
      </c>
      <c r="AV222" s="1113">
        <f>AK236</f>
        <v>0</v>
      </c>
      <c r="AW222" s="1114"/>
      <c r="AX222" s="1114"/>
      <c r="AY222" s="1114"/>
      <c r="AZ222" s="203" t="s">
        <v>268</v>
      </c>
      <c r="BA222" s="1097">
        <f>ROUNDDOWN(AQ222+AV222,1)</f>
        <v>0</v>
      </c>
      <c r="BB222" s="1097"/>
      <c r="BC222" s="1097"/>
      <c r="BD222" s="1097"/>
      <c r="BE222" s="197"/>
      <c r="BF222" s="204"/>
      <c r="BG222" s="204"/>
      <c r="BH222" s="204"/>
      <c r="BI222" s="204"/>
      <c r="BJ222" s="192"/>
    </row>
    <row r="223" spans="2:62" ht="20.25" customHeight="1" x14ac:dyDescent="0.15">
      <c r="B223" s="189"/>
      <c r="C223" s="190"/>
      <c r="D223" s="190"/>
      <c r="E223" s="190"/>
      <c r="F223" s="190"/>
      <c r="G223" s="190"/>
      <c r="H223" s="190"/>
      <c r="I223" s="198"/>
      <c r="J223" s="116"/>
      <c r="K223" s="1114" t="s">
        <v>269</v>
      </c>
      <c r="L223" s="1114"/>
      <c r="M223" s="1119">
        <f>SUMIFS($BB$17:$BB$216,$F$17:$F$216,"看護職員",$H$17:$H$216,"B")</f>
        <v>0</v>
      </c>
      <c r="N223" s="1119"/>
      <c r="O223" s="1098">
        <f>SUMIFS($BD$17:$BD$216,$F$17:$F$216,"看護職員",$H$17:$H$216,"B")</f>
        <v>0</v>
      </c>
      <c r="P223" s="1098"/>
      <c r="Q223" s="202"/>
      <c r="R223" s="1099">
        <v>0</v>
      </c>
      <c r="S223" s="1099"/>
      <c r="T223" s="1099">
        <v>0</v>
      </c>
      <c r="U223" s="1099"/>
      <c r="V223" s="202"/>
      <c r="W223" s="1111">
        <v>0</v>
      </c>
      <c r="X223" s="1112"/>
      <c r="Y223" s="116"/>
      <c r="Z223" s="199"/>
      <c r="AA223" s="1114" t="s">
        <v>269</v>
      </c>
      <c r="AB223" s="1114"/>
      <c r="AC223" s="1119">
        <f>SUMIFS($BB$17:$BB$216,$F$17:$F$216,"介護職員",$H$17:$H$216,"B")</f>
        <v>0</v>
      </c>
      <c r="AD223" s="1119"/>
      <c r="AE223" s="1098">
        <f>SUMIFS($BD$17:$BD$216,$F$17:$F$216,"介護職員",$H$17:$H$216,"B")</f>
        <v>0</v>
      </c>
      <c r="AF223" s="1098"/>
      <c r="AG223" s="202"/>
      <c r="AH223" s="1099">
        <v>0</v>
      </c>
      <c r="AI223" s="1099"/>
      <c r="AJ223" s="1099">
        <v>0</v>
      </c>
      <c r="AK223" s="1099"/>
      <c r="AL223" s="202"/>
      <c r="AM223" s="1111">
        <v>0</v>
      </c>
      <c r="AN223" s="1112"/>
      <c r="AO223" s="199"/>
      <c r="AP223" s="199"/>
      <c r="AQ223" s="199"/>
      <c r="AR223" s="199"/>
      <c r="AS223" s="199"/>
      <c r="AT223" s="199"/>
      <c r="AU223" s="199"/>
      <c r="AV223" s="199"/>
      <c r="AW223" s="199"/>
      <c r="AX223" s="199"/>
      <c r="AY223" s="199"/>
      <c r="AZ223" s="199"/>
      <c r="BA223" s="199"/>
      <c r="BB223" s="199"/>
      <c r="BC223" s="199"/>
      <c r="BD223" s="200"/>
      <c r="BE223" s="197"/>
      <c r="BF223" s="192"/>
      <c r="BG223" s="192"/>
      <c r="BH223" s="192"/>
      <c r="BI223" s="192"/>
      <c r="BJ223" s="192"/>
    </row>
    <row r="224" spans="2:62" ht="20.25" customHeight="1" x14ac:dyDescent="0.15">
      <c r="B224" s="189"/>
      <c r="C224" s="190"/>
      <c r="D224" s="190"/>
      <c r="E224" s="190"/>
      <c r="F224" s="190"/>
      <c r="G224" s="190"/>
      <c r="H224" s="190"/>
      <c r="I224" s="198"/>
      <c r="J224" s="116"/>
      <c r="K224" s="1114" t="s">
        <v>270</v>
      </c>
      <c r="L224" s="1114"/>
      <c r="M224" s="1119">
        <f>SUMIFS($BB$17:$BB$216,$F$17:$F$216,"看護職員",$H$17:$H$216,"C")</f>
        <v>0</v>
      </c>
      <c r="N224" s="1119"/>
      <c r="O224" s="1098">
        <f>SUMIFS($BD$17:$BD$216,$F$17:$F$216,"看護職員",$H$17:$H$216,"C")</f>
        <v>0</v>
      </c>
      <c r="P224" s="1098"/>
      <c r="Q224" s="202"/>
      <c r="R224" s="1099">
        <v>0</v>
      </c>
      <c r="S224" s="1099"/>
      <c r="T224" s="1120">
        <v>0</v>
      </c>
      <c r="U224" s="1120"/>
      <c r="V224" s="202"/>
      <c r="W224" s="1121" t="s">
        <v>271</v>
      </c>
      <c r="X224" s="1122"/>
      <c r="Y224" s="116"/>
      <c r="Z224" s="199"/>
      <c r="AA224" s="1114" t="s">
        <v>270</v>
      </c>
      <c r="AB224" s="1114"/>
      <c r="AC224" s="1119">
        <f>SUMIFS($BB$17:$BB$216,$F$17:$F$216,"介護職員",$H$17:$H$216,"C")</f>
        <v>0</v>
      </c>
      <c r="AD224" s="1119"/>
      <c r="AE224" s="1098">
        <f>SUMIFS($BD$17:$BD$216,$F$17:$F$216,"介護職員",$H$17:$H$216,"C")</f>
        <v>0</v>
      </c>
      <c r="AF224" s="1098"/>
      <c r="AG224" s="202"/>
      <c r="AH224" s="1099">
        <v>0</v>
      </c>
      <c r="AI224" s="1099"/>
      <c r="AJ224" s="1120">
        <v>0</v>
      </c>
      <c r="AK224" s="1120"/>
      <c r="AL224" s="202"/>
      <c r="AM224" s="1121" t="s">
        <v>271</v>
      </c>
      <c r="AN224" s="1122"/>
      <c r="AO224" s="199"/>
      <c r="AP224" s="199"/>
      <c r="AQ224" s="199"/>
      <c r="AR224" s="199"/>
      <c r="AS224" s="199"/>
      <c r="AT224" s="199"/>
      <c r="AU224" s="199"/>
      <c r="AV224" s="199"/>
      <c r="AW224" s="199"/>
      <c r="AX224" s="199"/>
      <c r="AY224" s="199"/>
      <c r="AZ224" s="199"/>
      <c r="BA224" s="199"/>
      <c r="BB224" s="199"/>
      <c r="BC224" s="199"/>
      <c r="BD224" s="200"/>
      <c r="BE224" s="197"/>
      <c r="BF224" s="192"/>
      <c r="BG224" s="192"/>
      <c r="BH224" s="192"/>
      <c r="BI224" s="192"/>
      <c r="BJ224" s="192"/>
    </row>
    <row r="225" spans="2:62" ht="20.25" customHeight="1" x14ac:dyDescent="0.15">
      <c r="B225" s="189"/>
      <c r="C225" s="190"/>
      <c r="D225" s="190"/>
      <c r="E225" s="190"/>
      <c r="F225" s="190"/>
      <c r="G225" s="190"/>
      <c r="H225" s="190"/>
      <c r="I225" s="198"/>
      <c r="J225" s="116"/>
      <c r="K225" s="1114" t="s">
        <v>272</v>
      </c>
      <c r="L225" s="1114"/>
      <c r="M225" s="1119">
        <f>SUMIFS($BB$17:$BB$216,$F$17:$F$216,"看護職員",$H$17:$H$216,"D")</f>
        <v>0</v>
      </c>
      <c r="N225" s="1119"/>
      <c r="O225" s="1098">
        <f>SUMIFS($BD$17:$BD$216,$F$17:$F$216,"看護職員",$H$17:$H$216,"D")</f>
        <v>0</v>
      </c>
      <c r="P225" s="1098"/>
      <c r="Q225" s="202"/>
      <c r="R225" s="1099">
        <v>0</v>
      </c>
      <c r="S225" s="1099"/>
      <c r="T225" s="1120">
        <v>0</v>
      </c>
      <c r="U225" s="1120"/>
      <c r="V225" s="202"/>
      <c r="W225" s="1121" t="s">
        <v>271</v>
      </c>
      <c r="X225" s="1122"/>
      <c r="Y225" s="116"/>
      <c r="Z225" s="199"/>
      <c r="AA225" s="1114" t="s">
        <v>272</v>
      </c>
      <c r="AB225" s="1114"/>
      <c r="AC225" s="1119">
        <f>SUMIFS($BB$17:$BB$216,$F$17:$F$216,"介護職員",$H$17:$H$216,"D")</f>
        <v>0</v>
      </c>
      <c r="AD225" s="1119"/>
      <c r="AE225" s="1098">
        <f>SUMIFS($BD$17:$BD$216,$F$17:$F$216,"介護職員",$H$17:$H$216,"D")</f>
        <v>0</v>
      </c>
      <c r="AF225" s="1098"/>
      <c r="AG225" s="202"/>
      <c r="AH225" s="1099">
        <v>0</v>
      </c>
      <c r="AI225" s="1099"/>
      <c r="AJ225" s="1120">
        <v>0</v>
      </c>
      <c r="AK225" s="1120"/>
      <c r="AL225" s="202"/>
      <c r="AM225" s="1121" t="s">
        <v>271</v>
      </c>
      <c r="AN225" s="1122"/>
      <c r="AO225" s="199"/>
      <c r="AP225" s="199"/>
      <c r="AQ225" s="116" t="s">
        <v>273</v>
      </c>
      <c r="AR225" s="116"/>
      <c r="AS225" s="116"/>
      <c r="AT225" s="116"/>
      <c r="AU225" s="116"/>
      <c r="AV225" s="116"/>
      <c r="AW225" s="199"/>
      <c r="AX225" s="199"/>
      <c r="AY225" s="199"/>
      <c r="AZ225" s="199"/>
      <c r="BA225" s="199"/>
      <c r="BB225" s="199"/>
      <c r="BC225" s="199"/>
      <c r="BD225" s="200"/>
      <c r="BE225" s="197"/>
      <c r="BF225" s="192"/>
      <c r="BG225" s="192"/>
      <c r="BH225" s="192"/>
      <c r="BI225" s="192"/>
      <c r="BJ225" s="192"/>
    </row>
    <row r="226" spans="2:62" ht="20.25" customHeight="1" x14ac:dyDescent="0.15">
      <c r="B226" s="189"/>
      <c r="C226" s="190"/>
      <c r="D226" s="190"/>
      <c r="E226" s="190"/>
      <c r="F226" s="190"/>
      <c r="G226" s="190"/>
      <c r="H226" s="190"/>
      <c r="I226" s="198"/>
      <c r="J226" s="116"/>
      <c r="K226" s="1114" t="s">
        <v>265</v>
      </c>
      <c r="L226" s="1114"/>
      <c r="M226" s="1119">
        <f>SUM(M222:N225)</f>
        <v>0</v>
      </c>
      <c r="N226" s="1119"/>
      <c r="O226" s="1098">
        <f>SUM(O222:P225)</f>
        <v>0</v>
      </c>
      <c r="P226" s="1098"/>
      <c r="Q226" s="202"/>
      <c r="R226" s="1119">
        <f>SUM(R222:S225)</f>
        <v>0</v>
      </c>
      <c r="S226" s="1119"/>
      <c r="T226" s="1098">
        <f>SUM(T222:U225)</f>
        <v>0</v>
      </c>
      <c r="U226" s="1098"/>
      <c r="V226" s="202"/>
      <c r="W226" s="1123">
        <f>SUM(W222:X223)</f>
        <v>0</v>
      </c>
      <c r="X226" s="1124"/>
      <c r="Y226" s="116"/>
      <c r="Z226" s="199"/>
      <c r="AA226" s="1114" t="s">
        <v>265</v>
      </c>
      <c r="AB226" s="1114"/>
      <c r="AC226" s="1119">
        <f>SUM(AC222:AD225)</f>
        <v>0</v>
      </c>
      <c r="AD226" s="1119"/>
      <c r="AE226" s="1098">
        <f>SUM(AE222:AF225)</f>
        <v>0</v>
      </c>
      <c r="AF226" s="1098"/>
      <c r="AG226" s="202"/>
      <c r="AH226" s="1119">
        <f>SUM(AH222:AI225)</f>
        <v>0</v>
      </c>
      <c r="AI226" s="1119"/>
      <c r="AJ226" s="1098">
        <f>SUM(AJ222:AK225)</f>
        <v>0</v>
      </c>
      <c r="AK226" s="1098"/>
      <c r="AL226" s="202"/>
      <c r="AM226" s="1123">
        <f>SUM(AM222:AN223)</f>
        <v>0</v>
      </c>
      <c r="AN226" s="1124"/>
      <c r="AO226" s="199"/>
      <c r="AP226" s="199"/>
      <c r="AQ226" s="1114" t="s">
        <v>274</v>
      </c>
      <c r="AR226" s="1114"/>
      <c r="AS226" s="1114" t="s">
        <v>275</v>
      </c>
      <c r="AT226" s="1114"/>
      <c r="AU226" s="1114"/>
      <c r="AV226" s="1114"/>
      <c r="AW226" s="199"/>
      <c r="AX226" s="199"/>
      <c r="AY226" s="199"/>
      <c r="AZ226" s="199"/>
      <c r="BA226" s="199"/>
      <c r="BB226" s="199"/>
      <c r="BC226" s="199"/>
      <c r="BD226" s="200"/>
      <c r="BE226" s="197"/>
      <c r="BF226" s="192"/>
      <c r="BG226" s="192"/>
      <c r="BH226" s="192"/>
      <c r="BI226" s="192"/>
      <c r="BJ226" s="192"/>
    </row>
    <row r="227" spans="2:62" ht="20.25" customHeight="1" x14ac:dyDescent="0.15">
      <c r="B227" s="189"/>
      <c r="C227" s="190"/>
      <c r="D227" s="190"/>
      <c r="E227" s="190"/>
      <c r="F227" s="190"/>
      <c r="G227" s="190"/>
      <c r="H227" s="190"/>
      <c r="I227" s="198"/>
      <c r="J227" s="198"/>
      <c r="K227" s="205"/>
      <c r="L227" s="205"/>
      <c r="M227" s="205"/>
      <c r="N227" s="205"/>
      <c r="O227" s="206"/>
      <c r="P227" s="206"/>
      <c r="Q227" s="206"/>
      <c r="R227" s="207"/>
      <c r="S227" s="207"/>
      <c r="T227" s="207"/>
      <c r="U227" s="207"/>
      <c r="V227" s="208"/>
      <c r="W227" s="199"/>
      <c r="X227" s="199"/>
      <c r="Y227" s="199"/>
      <c r="Z227" s="199"/>
      <c r="AA227" s="205"/>
      <c r="AB227" s="205"/>
      <c r="AC227" s="205"/>
      <c r="AD227" s="205"/>
      <c r="AE227" s="206"/>
      <c r="AF227" s="206"/>
      <c r="AG227" s="206"/>
      <c r="AH227" s="207"/>
      <c r="AI227" s="207"/>
      <c r="AJ227" s="207"/>
      <c r="AK227" s="207"/>
      <c r="AL227" s="208"/>
      <c r="AM227" s="199"/>
      <c r="AN227" s="199"/>
      <c r="AO227" s="199"/>
      <c r="AP227" s="199"/>
      <c r="AQ227" s="1114" t="s">
        <v>266</v>
      </c>
      <c r="AR227" s="1114"/>
      <c r="AS227" s="1114" t="s">
        <v>276</v>
      </c>
      <c r="AT227" s="1114"/>
      <c r="AU227" s="1114"/>
      <c r="AV227" s="1114"/>
      <c r="AW227" s="199"/>
      <c r="AX227" s="199"/>
      <c r="AY227" s="199"/>
      <c r="AZ227" s="199"/>
      <c r="BA227" s="199"/>
      <c r="BB227" s="199"/>
      <c r="BC227" s="199"/>
      <c r="BD227" s="200"/>
      <c r="BE227" s="197"/>
      <c r="BF227" s="192"/>
      <c r="BG227" s="192"/>
      <c r="BH227" s="192"/>
      <c r="BI227" s="192"/>
      <c r="BJ227" s="192"/>
    </row>
    <row r="228" spans="2:62" ht="20.25" customHeight="1" x14ac:dyDescent="0.15">
      <c r="B228" s="189"/>
      <c r="C228" s="190"/>
      <c r="D228" s="190"/>
      <c r="E228" s="190"/>
      <c r="F228" s="190"/>
      <c r="G228" s="190"/>
      <c r="H228" s="190"/>
      <c r="I228" s="198"/>
      <c r="J228" s="198"/>
      <c r="K228" s="121" t="s">
        <v>277</v>
      </c>
      <c r="L228" s="116"/>
      <c r="M228" s="116"/>
      <c r="N228" s="116"/>
      <c r="O228" s="116"/>
      <c r="P228" s="116"/>
      <c r="Q228" s="209" t="s">
        <v>278</v>
      </c>
      <c r="R228" s="1129" t="s">
        <v>279</v>
      </c>
      <c r="S228" s="1130"/>
      <c r="T228" s="209"/>
      <c r="U228" s="209"/>
      <c r="V228" s="116"/>
      <c r="W228" s="116"/>
      <c r="X228" s="116"/>
      <c r="Y228" s="199"/>
      <c r="Z228" s="199"/>
      <c r="AA228" s="121" t="s">
        <v>277</v>
      </c>
      <c r="AB228" s="116"/>
      <c r="AC228" s="116"/>
      <c r="AD228" s="116"/>
      <c r="AE228" s="116"/>
      <c r="AF228" s="116"/>
      <c r="AG228" s="209" t="s">
        <v>278</v>
      </c>
      <c r="AH228" s="1131" t="str">
        <f>R228</f>
        <v>週</v>
      </c>
      <c r="AI228" s="1132"/>
      <c r="AJ228" s="209"/>
      <c r="AK228" s="209"/>
      <c r="AL228" s="116"/>
      <c r="AM228" s="116"/>
      <c r="AN228" s="116"/>
      <c r="AO228" s="199"/>
      <c r="AP228" s="199"/>
      <c r="AQ228" s="1114" t="s">
        <v>269</v>
      </c>
      <c r="AR228" s="1114"/>
      <c r="AS228" s="1114" t="s">
        <v>280</v>
      </c>
      <c r="AT228" s="1114"/>
      <c r="AU228" s="1114"/>
      <c r="AV228" s="1114"/>
      <c r="AW228" s="199"/>
      <c r="AX228" s="199"/>
      <c r="AY228" s="199"/>
      <c r="AZ228" s="199"/>
      <c r="BA228" s="199"/>
      <c r="BB228" s="199"/>
      <c r="BC228" s="199"/>
      <c r="BD228" s="200"/>
      <c r="BE228" s="197"/>
      <c r="BF228" s="192"/>
      <c r="BG228" s="192"/>
      <c r="BH228" s="192"/>
      <c r="BI228" s="192"/>
      <c r="BJ228" s="192"/>
    </row>
    <row r="229" spans="2:62" ht="20.25" customHeight="1" x14ac:dyDescent="0.15">
      <c r="B229" s="189"/>
      <c r="C229" s="190"/>
      <c r="D229" s="190"/>
      <c r="E229" s="190"/>
      <c r="F229" s="190"/>
      <c r="G229" s="190"/>
      <c r="H229" s="190"/>
      <c r="I229" s="198"/>
      <c r="J229" s="198"/>
      <c r="K229" s="116" t="s">
        <v>281</v>
      </c>
      <c r="L229" s="116"/>
      <c r="M229" s="116"/>
      <c r="N229" s="116"/>
      <c r="O229" s="116"/>
      <c r="P229" s="116" t="s">
        <v>282</v>
      </c>
      <c r="Q229" s="116"/>
      <c r="R229" s="116"/>
      <c r="S229" s="116"/>
      <c r="T229" s="121"/>
      <c r="U229" s="116"/>
      <c r="V229" s="116"/>
      <c r="W229" s="116"/>
      <c r="X229" s="116"/>
      <c r="Y229" s="199"/>
      <c r="Z229" s="199"/>
      <c r="AA229" s="116" t="s">
        <v>281</v>
      </c>
      <c r="AB229" s="116"/>
      <c r="AC229" s="116"/>
      <c r="AD229" s="116"/>
      <c r="AE229" s="116"/>
      <c r="AF229" s="116" t="s">
        <v>282</v>
      </c>
      <c r="AG229" s="116"/>
      <c r="AH229" s="116"/>
      <c r="AI229" s="116"/>
      <c r="AJ229" s="121"/>
      <c r="AK229" s="116"/>
      <c r="AL229" s="116"/>
      <c r="AM229" s="116"/>
      <c r="AN229" s="116"/>
      <c r="AO229" s="199"/>
      <c r="AP229" s="199"/>
      <c r="AQ229" s="1114" t="s">
        <v>270</v>
      </c>
      <c r="AR229" s="1114"/>
      <c r="AS229" s="1114" t="s">
        <v>283</v>
      </c>
      <c r="AT229" s="1114"/>
      <c r="AU229" s="1114"/>
      <c r="AV229" s="1114"/>
      <c r="AW229" s="199"/>
      <c r="AX229" s="199"/>
      <c r="AY229" s="199"/>
      <c r="AZ229" s="199"/>
      <c r="BA229" s="199"/>
      <c r="BB229" s="199"/>
      <c r="BC229" s="199"/>
      <c r="BD229" s="200"/>
      <c r="BE229" s="197"/>
      <c r="BF229" s="192"/>
      <c r="BG229" s="192"/>
      <c r="BH229" s="192"/>
      <c r="BI229" s="192"/>
      <c r="BJ229" s="192"/>
    </row>
    <row r="230" spans="2:62" ht="20.25" customHeight="1" x14ac:dyDescent="0.15">
      <c r="B230" s="189"/>
      <c r="C230" s="190"/>
      <c r="D230" s="190"/>
      <c r="E230" s="190"/>
      <c r="F230" s="190"/>
      <c r="G230" s="190"/>
      <c r="H230" s="190"/>
      <c r="I230" s="198"/>
      <c r="J230" s="198"/>
      <c r="K230" s="116" t="str">
        <f>IF($R$228="週","対象時間数（週平均）","対象時間数（当月合計）")</f>
        <v>対象時間数（週平均）</v>
      </c>
      <c r="L230" s="116"/>
      <c r="M230" s="116"/>
      <c r="N230" s="116"/>
      <c r="O230" s="116"/>
      <c r="P230" s="116" t="str">
        <f>IF($R$228="週","週に勤務すべき時間数","当月に勤務すべき時間数")</f>
        <v>週に勤務すべき時間数</v>
      </c>
      <c r="Q230" s="116"/>
      <c r="R230" s="116"/>
      <c r="S230" s="116"/>
      <c r="T230" s="121"/>
      <c r="U230" s="116" t="s">
        <v>284</v>
      </c>
      <c r="V230" s="116"/>
      <c r="W230" s="116"/>
      <c r="X230" s="116"/>
      <c r="Y230" s="199"/>
      <c r="Z230" s="199"/>
      <c r="AA230" s="116" t="str">
        <f>IF(AH228="週","対象時間数（週平均）","対象時間数（当月合計）")</f>
        <v>対象時間数（週平均）</v>
      </c>
      <c r="AB230" s="116"/>
      <c r="AC230" s="116"/>
      <c r="AD230" s="116"/>
      <c r="AE230" s="116"/>
      <c r="AF230" s="116" t="str">
        <f>IF($AH$228="週","週に勤務すべき時間数","当月に勤務すべき時間数")</f>
        <v>週に勤務すべき時間数</v>
      </c>
      <c r="AG230" s="116"/>
      <c r="AH230" s="116"/>
      <c r="AI230" s="116"/>
      <c r="AJ230" s="121"/>
      <c r="AK230" s="116" t="s">
        <v>284</v>
      </c>
      <c r="AL230" s="116"/>
      <c r="AM230" s="116"/>
      <c r="AN230" s="116"/>
      <c r="AO230" s="199"/>
      <c r="AP230" s="199"/>
      <c r="AQ230" s="1114" t="s">
        <v>272</v>
      </c>
      <c r="AR230" s="1114"/>
      <c r="AS230" s="1114" t="s">
        <v>285</v>
      </c>
      <c r="AT230" s="1114"/>
      <c r="AU230" s="1114"/>
      <c r="AV230" s="1114"/>
      <c r="AW230" s="199"/>
      <c r="AX230" s="199"/>
      <c r="AY230" s="199"/>
      <c r="AZ230" s="199"/>
      <c r="BA230" s="199"/>
      <c r="BB230" s="199"/>
      <c r="BC230" s="199"/>
      <c r="BD230" s="200"/>
      <c r="BE230" s="197"/>
      <c r="BF230" s="192"/>
      <c r="BG230" s="192"/>
      <c r="BH230" s="192"/>
      <c r="BI230" s="192"/>
      <c r="BJ230" s="192"/>
    </row>
    <row r="231" spans="2:62" ht="20.25" customHeight="1" x14ac:dyDescent="0.15">
      <c r="I231" s="116"/>
      <c r="J231" s="116"/>
      <c r="K231" s="1128">
        <f>IF($R$228="週",T226,R226)</f>
        <v>0</v>
      </c>
      <c r="L231" s="1128"/>
      <c r="M231" s="1128"/>
      <c r="N231" s="1128"/>
      <c r="O231" s="203" t="s">
        <v>286</v>
      </c>
      <c r="P231" s="1114">
        <f>IF($R$228="週",$BA$6,$BE$6)</f>
        <v>40</v>
      </c>
      <c r="Q231" s="1114"/>
      <c r="R231" s="1114"/>
      <c r="S231" s="1114"/>
      <c r="T231" s="203" t="s">
        <v>268</v>
      </c>
      <c r="U231" s="1125">
        <f>ROUNDDOWN(K231/P231,1)</f>
        <v>0</v>
      </c>
      <c r="V231" s="1125"/>
      <c r="W231" s="1125"/>
      <c r="X231" s="1125"/>
      <c r="Y231" s="116"/>
      <c r="Z231" s="116"/>
      <c r="AA231" s="1128">
        <f>IF($AH$228="週",AJ226,AH226)</f>
        <v>0</v>
      </c>
      <c r="AB231" s="1128"/>
      <c r="AC231" s="1128"/>
      <c r="AD231" s="1128"/>
      <c r="AE231" s="203" t="s">
        <v>286</v>
      </c>
      <c r="AF231" s="1114">
        <f>IF($AH$228="週",$BA$6,$BE$6)</f>
        <v>40</v>
      </c>
      <c r="AG231" s="1114"/>
      <c r="AH231" s="1114"/>
      <c r="AI231" s="1114"/>
      <c r="AJ231" s="203" t="s">
        <v>268</v>
      </c>
      <c r="AK231" s="1125">
        <f>ROUNDDOWN(AA231/AF231,1)</f>
        <v>0</v>
      </c>
      <c r="AL231" s="1125"/>
      <c r="AM231" s="1125"/>
      <c r="AN231" s="1125"/>
      <c r="AO231" s="116"/>
      <c r="AP231" s="116"/>
      <c r="AQ231" s="116"/>
      <c r="AR231" s="116"/>
      <c r="AS231" s="116"/>
      <c r="AT231" s="116"/>
      <c r="AU231" s="116"/>
      <c r="AV231" s="116"/>
      <c r="AW231" s="116"/>
      <c r="AX231" s="116"/>
      <c r="AY231" s="116"/>
      <c r="AZ231" s="116"/>
      <c r="BA231" s="116"/>
      <c r="BB231" s="116"/>
      <c r="BC231" s="116"/>
      <c r="BD231" s="116"/>
    </row>
    <row r="232" spans="2:62" ht="20.25" customHeight="1" x14ac:dyDescent="0.15">
      <c r="I232" s="116"/>
      <c r="J232" s="116"/>
      <c r="K232" s="116"/>
      <c r="L232" s="116"/>
      <c r="M232" s="116"/>
      <c r="N232" s="116"/>
      <c r="O232" s="116"/>
      <c r="P232" s="116"/>
      <c r="Q232" s="116"/>
      <c r="R232" s="116"/>
      <c r="S232" s="116"/>
      <c r="T232" s="121"/>
      <c r="U232" s="116" t="s">
        <v>287</v>
      </c>
      <c r="V232" s="116"/>
      <c r="W232" s="116"/>
      <c r="X232" s="116"/>
      <c r="Y232" s="116"/>
      <c r="Z232" s="116"/>
      <c r="AA232" s="116"/>
      <c r="AB232" s="116"/>
      <c r="AC232" s="116"/>
      <c r="AD232" s="116"/>
      <c r="AE232" s="116"/>
      <c r="AF232" s="116"/>
      <c r="AG232" s="116"/>
      <c r="AH232" s="116"/>
      <c r="AI232" s="116"/>
      <c r="AJ232" s="121"/>
      <c r="AK232" s="116" t="s">
        <v>287</v>
      </c>
      <c r="AL232" s="116"/>
      <c r="AM232" s="116"/>
      <c r="AN232" s="116"/>
      <c r="AO232" s="116"/>
      <c r="AP232" s="116"/>
      <c r="AQ232" s="116"/>
      <c r="AR232" s="116"/>
      <c r="AS232" s="116"/>
      <c r="AT232" s="116"/>
      <c r="AU232" s="116"/>
      <c r="AV232" s="116"/>
      <c r="AW232" s="116"/>
      <c r="AX232" s="116"/>
      <c r="AY232" s="116"/>
      <c r="AZ232" s="116"/>
      <c r="BA232" s="116"/>
      <c r="BB232" s="116"/>
      <c r="BC232" s="116"/>
      <c r="BD232" s="116"/>
    </row>
    <row r="233" spans="2:62" ht="20.25" customHeight="1" x14ac:dyDescent="0.15">
      <c r="I233" s="116"/>
      <c r="J233" s="116"/>
      <c r="K233" s="116" t="s">
        <v>288</v>
      </c>
      <c r="L233" s="116"/>
      <c r="M233" s="116"/>
      <c r="N233" s="116"/>
      <c r="O233" s="116"/>
      <c r="P233" s="116"/>
      <c r="Q233" s="116"/>
      <c r="R233" s="116"/>
      <c r="S233" s="116"/>
      <c r="T233" s="121"/>
      <c r="U233" s="116"/>
      <c r="V233" s="116"/>
      <c r="W233" s="116"/>
      <c r="X233" s="116"/>
      <c r="Y233" s="116"/>
      <c r="Z233" s="116"/>
      <c r="AA233" s="116" t="s">
        <v>289</v>
      </c>
      <c r="AB233" s="116"/>
      <c r="AC233" s="116"/>
      <c r="AD233" s="116"/>
      <c r="AE233" s="116"/>
      <c r="AF233" s="116"/>
      <c r="AG233" s="116"/>
      <c r="AH233" s="116"/>
      <c r="AI233" s="116"/>
      <c r="AJ233" s="121"/>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row>
    <row r="234" spans="2:62" ht="20.25" customHeight="1" x14ac:dyDescent="0.15">
      <c r="I234" s="116"/>
      <c r="J234" s="116"/>
      <c r="K234" s="116" t="s">
        <v>261</v>
      </c>
      <c r="L234" s="116"/>
      <c r="M234" s="116"/>
      <c r="N234" s="116"/>
      <c r="O234" s="116"/>
      <c r="P234" s="116"/>
      <c r="Q234" s="116"/>
      <c r="R234" s="116"/>
      <c r="S234" s="116"/>
      <c r="T234" s="121"/>
      <c r="U234" s="1115"/>
      <c r="V234" s="1115"/>
      <c r="W234" s="1115"/>
      <c r="X234" s="1115"/>
      <c r="Y234" s="116"/>
      <c r="Z234" s="116"/>
      <c r="AA234" s="116" t="s">
        <v>261</v>
      </c>
      <c r="AB234" s="116"/>
      <c r="AC234" s="116"/>
      <c r="AD234" s="116"/>
      <c r="AE234" s="116"/>
      <c r="AF234" s="116"/>
      <c r="AG234" s="116"/>
      <c r="AH234" s="116"/>
      <c r="AI234" s="116"/>
      <c r="AJ234" s="121"/>
      <c r="AK234" s="1115"/>
      <c r="AL234" s="1115"/>
      <c r="AM234" s="1115"/>
      <c r="AN234" s="1115"/>
      <c r="AO234" s="116"/>
      <c r="AP234" s="116"/>
      <c r="AQ234" s="116"/>
      <c r="AR234" s="116"/>
      <c r="AS234" s="116"/>
      <c r="AT234" s="116"/>
      <c r="AU234" s="116"/>
      <c r="AV234" s="116"/>
      <c r="AW234" s="116"/>
      <c r="AX234" s="116"/>
      <c r="AY234" s="116"/>
      <c r="AZ234" s="116"/>
      <c r="BA234" s="116"/>
      <c r="BB234" s="116"/>
      <c r="BC234" s="116"/>
      <c r="BD234" s="116"/>
    </row>
    <row r="235" spans="2:62" ht="20.25" customHeight="1" x14ac:dyDescent="0.15">
      <c r="I235" s="116"/>
      <c r="J235" s="116"/>
      <c r="K235" s="116" t="s">
        <v>290</v>
      </c>
      <c r="L235" s="116"/>
      <c r="M235" s="116"/>
      <c r="N235" s="116"/>
      <c r="O235" s="116"/>
      <c r="P235" s="116" t="s">
        <v>291</v>
      </c>
      <c r="Q235" s="116"/>
      <c r="R235" s="116"/>
      <c r="S235" s="116"/>
      <c r="T235" s="116"/>
      <c r="U235" s="1109" t="s">
        <v>265</v>
      </c>
      <c r="V235" s="1109"/>
      <c r="W235" s="1109"/>
      <c r="X235" s="1109"/>
      <c r="Y235" s="116"/>
      <c r="Z235" s="116"/>
      <c r="AA235" s="116" t="s">
        <v>290</v>
      </c>
      <c r="AB235" s="116"/>
      <c r="AC235" s="116"/>
      <c r="AD235" s="116"/>
      <c r="AE235" s="116"/>
      <c r="AF235" s="116" t="s">
        <v>291</v>
      </c>
      <c r="AG235" s="116"/>
      <c r="AH235" s="116"/>
      <c r="AI235" s="116"/>
      <c r="AJ235" s="116"/>
      <c r="AK235" s="1109" t="s">
        <v>265</v>
      </c>
      <c r="AL235" s="1109"/>
      <c r="AM235" s="1109"/>
      <c r="AN235" s="1109"/>
      <c r="AO235" s="116"/>
      <c r="AP235" s="116"/>
      <c r="AQ235" s="116"/>
      <c r="AR235" s="116"/>
      <c r="AS235" s="116"/>
      <c r="AT235" s="116"/>
      <c r="AU235" s="116"/>
      <c r="AV235" s="116"/>
      <c r="AW235" s="116"/>
      <c r="AX235" s="116"/>
      <c r="AY235" s="116"/>
      <c r="AZ235" s="116"/>
      <c r="BA235" s="116"/>
      <c r="BB235" s="116"/>
      <c r="BC235" s="116"/>
      <c r="BD235" s="116"/>
    </row>
    <row r="236" spans="2:62" ht="20.25" customHeight="1" x14ac:dyDescent="0.15">
      <c r="I236" s="116"/>
      <c r="J236" s="116"/>
      <c r="K236" s="1114">
        <f>W226</f>
        <v>0</v>
      </c>
      <c r="L236" s="1114"/>
      <c r="M236" s="1114"/>
      <c r="N236" s="1114"/>
      <c r="O236" s="203" t="s">
        <v>267</v>
      </c>
      <c r="P236" s="1125">
        <f>U231</f>
        <v>0</v>
      </c>
      <c r="Q236" s="1125"/>
      <c r="R236" s="1125"/>
      <c r="S236" s="1125"/>
      <c r="T236" s="203" t="s">
        <v>268</v>
      </c>
      <c r="U236" s="1097">
        <f>ROUNDDOWN(K236+P236,1)</f>
        <v>0</v>
      </c>
      <c r="V236" s="1097"/>
      <c r="W236" s="1097"/>
      <c r="X236" s="1097"/>
      <c r="Y236" s="207"/>
      <c r="Z236" s="207"/>
      <c r="AA236" s="1126">
        <f>AM226</f>
        <v>0</v>
      </c>
      <c r="AB236" s="1126"/>
      <c r="AC236" s="1126"/>
      <c r="AD236" s="1126"/>
      <c r="AE236" s="208" t="s">
        <v>267</v>
      </c>
      <c r="AF236" s="1127">
        <f>AK231</f>
        <v>0</v>
      </c>
      <c r="AG236" s="1127"/>
      <c r="AH236" s="1127"/>
      <c r="AI236" s="1127"/>
      <c r="AJ236" s="208" t="s">
        <v>268</v>
      </c>
      <c r="AK236" s="1097">
        <f>ROUNDDOWN(AA236+AF236,1)</f>
        <v>0</v>
      </c>
      <c r="AL236" s="1097"/>
      <c r="AM236" s="1097"/>
      <c r="AN236" s="1097"/>
      <c r="AO236" s="116"/>
      <c r="AP236" s="116"/>
      <c r="AQ236" s="116"/>
      <c r="AR236" s="116"/>
      <c r="AS236" s="116"/>
      <c r="AT236" s="116"/>
      <c r="AU236" s="116"/>
      <c r="AV236" s="116"/>
      <c r="AW236" s="116"/>
      <c r="AX236" s="116"/>
      <c r="AY236" s="116"/>
      <c r="AZ236" s="116"/>
      <c r="BA236" s="116"/>
      <c r="BB236" s="116"/>
      <c r="BC236" s="116"/>
      <c r="BD236" s="116"/>
    </row>
    <row r="237" spans="2:62" ht="20.25" customHeight="1" x14ac:dyDescent="0.15"/>
    <row r="238" spans="2:62" ht="20.25" customHeight="1" x14ac:dyDescent="0.15"/>
    <row r="239" spans="2:62" ht="20.25" customHeight="1" x14ac:dyDescent="0.15"/>
    <row r="240" spans="2:62"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3:59" x14ac:dyDescent="0.15">
      <c r="C283" s="123"/>
      <c r="D283" s="123"/>
      <c r="E283" s="123"/>
      <c r="F283" s="123"/>
      <c r="G283" s="123"/>
      <c r="H283" s="123"/>
      <c r="I283" s="123"/>
      <c r="J283" s="123"/>
      <c r="K283" s="210"/>
      <c r="L283" s="210"/>
      <c r="M283" s="210"/>
      <c r="N283" s="210"/>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row>
    <row r="284" spans="3:59" x14ac:dyDescent="0.15">
      <c r="C284" s="123"/>
      <c r="D284" s="123"/>
      <c r="E284" s="123"/>
      <c r="F284" s="123"/>
      <c r="G284" s="123"/>
      <c r="H284" s="123"/>
      <c r="I284" s="123"/>
      <c r="J284" s="123"/>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row>
    <row r="285" spans="3:59" x14ac:dyDescent="0.15">
      <c r="C285" s="211"/>
      <c r="D285" s="211"/>
      <c r="E285" s="211"/>
      <c r="F285" s="211"/>
      <c r="G285" s="211"/>
      <c r="H285" s="211"/>
      <c r="I285" s="211"/>
      <c r="J285" s="211"/>
      <c r="K285" s="123"/>
      <c r="L285" s="123"/>
    </row>
    <row r="286" spans="3:59" x14ac:dyDescent="0.15">
      <c r="C286" s="211"/>
      <c r="D286" s="211"/>
      <c r="E286" s="211"/>
      <c r="F286" s="211"/>
      <c r="G286" s="211"/>
      <c r="H286" s="211"/>
      <c r="I286" s="211"/>
      <c r="J286" s="211"/>
      <c r="K286" s="123"/>
      <c r="L286" s="123"/>
    </row>
    <row r="287" spans="3:59" x14ac:dyDescent="0.15">
      <c r="C287" s="123"/>
      <c r="D287" s="123"/>
      <c r="E287" s="123"/>
      <c r="F287" s="123"/>
      <c r="G287" s="123"/>
      <c r="H287" s="123"/>
      <c r="I287" s="123"/>
      <c r="J287" s="123"/>
    </row>
    <row r="288" spans="3:59" x14ac:dyDescent="0.15">
      <c r="C288" s="123"/>
      <c r="D288" s="123"/>
      <c r="E288" s="123"/>
      <c r="F288" s="123"/>
      <c r="G288" s="123"/>
      <c r="H288" s="123"/>
      <c r="I288" s="123"/>
      <c r="J288" s="123"/>
    </row>
    <row r="289" spans="3:10" x14ac:dyDescent="0.15">
      <c r="C289" s="123"/>
      <c r="D289" s="123"/>
      <c r="E289" s="123"/>
      <c r="F289" s="123"/>
      <c r="G289" s="123"/>
      <c r="H289" s="123"/>
      <c r="I289" s="123"/>
      <c r="J289" s="123"/>
    </row>
    <row r="290" spans="3:10" x14ac:dyDescent="0.15">
      <c r="C290" s="123"/>
      <c r="D290" s="123"/>
      <c r="E290" s="123"/>
      <c r="F290" s="123"/>
      <c r="G290" s="123"/>
      <c r="H290" s="123"/>
      <c r="I290" s="123"/>
      <c r="J290" s="123"/>
    </row>
  </sheetData>
  <sheetProtection sheet="1" insertRows="0" deleteRows="0"/>
  <mergeCells count="1135">
    <mergeCell ref="BL3:BM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 ref="AC224:AD224"/>
    <mergeCell ref="AE224:AF224"/>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s>
  <phoneticPr fontId="2"/>
  <conditionalFormatting sqref="K231:N231">
    <cfRule type="expression" dxfId="215" priority="174">
      <formula>INDIRECT(ADDRESS(ROW(),COLUMN()))=TRUNC(INDIRECT(ADDRESS(ROW(),COLUMN())))</formula>
    </cfRule>
  </conditionalFormatting>
  <conditionalFormatting sqref="M222:X226">
    <cfRule type="expression" dxfId="214" priority="176">
      <formula>INDIRECT(ADDRESS(ROW(),COLUMN()))=TRUNC(INDIRECT(ADDRESS(ROW(),COLUMN())))</formula>
    </cfRule>
  </conditionalFormatting>
  <conditionalFormatting sqref="W220:X220 Z220 W229:Z229">
    <cfRule type="expression" dxfId="213" priority="209">
      <formula>OR(#REF!=$B218,#REF!=$B218)</formula>
    </cfRule>
  </conditionalFormatting>
  <conditionalFormatting sqref="W230:Z230">
    <cfRule type="expression" dxfId="212" priority="208">
      <formula>OR(#REF!=$B217,#REF!=$B217)</formula>
    </cfRule>
  </conditionalFormatting>
  <conditionalFormatting sqref="W18:BE18">
    <cfRule type="expression" dxfId="211" priority="170">
      <formula>INDIRECT(ADDRESS(ROW(),COLUMN()))=TRUNC(INDIRECT(ADDRESS(ROW(),COLUMN())))</formula>
    </cfRule>
  </conditionalFormatting>
  <conditionalFormatting sqref="W20:BE20">
    <cfRule type="expression" dxfId="210" priority="171">
      <formula>INDIRECT(ADDRESS(ROW(),COLUMN()))=TRUNC(INDIRECT(ADDRESS(ROW(),COLUMN())))</formula>
    </cfRule>
  </conditionalFormatting>
  <conditionalFormatting sqref="W22:BE22">
    <cfRule type="expression" dxfId="209" priority="169">
      <formula>INDIRECT(ADDRESS(ROW(),COLUMN()))=TRUNC(INDIRECT(ADDRESS(ROW(),COLUMN())))</formula>
    </cfRule>
  </conditionalFormatting>
  <conditionalFormatting sqref="W24:BE24">
    <cfRule type="expression" dxfId="208" priority="168">
      <formula>INDIRECT(ADDRESS(ROW(),COLUMN()))=TRUNC(INDIRECT(ADDRESS(ROW(),COLUMN())))</formula>
    </cfRule>
  </conditionalFormatting>
  <conditionalFormatting sqref="W26:BE26">
    <cfRule type="expression" dxfId="207" priority="167">
      <formula>INDIRECT(ADDRESS(ROW(),COLUMN()))=TRUNC(INDIRECT(ADDRESS(ROW(),COLUMN())))</formula>
    </cfRule>
  </conditionalFormatting>
  <conditionalFormatting sqref="W28:BE28">
    <cfRule type="expression" dxfId="206" priority="166">
      <formula>INDIRECT(ADDRESS(ROW(),COLUMN()))=TRUNC(INDIRECT(ADDRESS(ROW(),COLUMN())))</formula>
    </cfRule>
  </conditionalFormatting>
  <conditionalFormatting sqref="W30:BE30">
    <cfRule type="expression" dxfId="205" priority="165">
      <formula>INDIRECT(ADDRESS(ROW(),COLUMN()))=TRUNC(INDIRECT(ADDRESS(ROW(),COLUMN())))</formula>
    </cfRule>
  </conditionalFormatting>
  <conditionalFormatting sqref="W32:BE32">
    <cfRule type="expression" dxfId="204" priority="164">
      <formula>INDIRECT(ADDRESS(ROW(),COLUMN()))=TRUNC(INDIRECT(ADDRESS(ROW(),COLUMN())))</formula>
    </cfRule>
  </conditionalFormatting>
  <conditionalFormatting sqref="W34:BE34">
    <cfRule type="expression" dxfId="203" priority="163">
      <formula>INDIRECT(ADDRESS(ROW(),COLUMN()))=TRUNC(INDIRECT(ADDRESS(ROW(),COLUMN())))</formula>
    </cfRule>
  </conditionalFormatting>
  <conditionalFormatting sqref="W36:BE36">
    <cfRule type="expression" dxfId="202" priority="162">
      <formula>INDIRECT(ADDRESS(ROW(),COLUMN()))=TRUNC(INDIRECT(ADDRESS(ROW(),COLUMN())))</formula>
    </cfRule>
  </conditionalFormatting>
  <conditionalFormatting sqref="W38:BE38">
    <cfRule type="expression" dxfId="201" priority="161">
      <formula>INDIRECT(ADDRESS(ROW(),COLUMN()))=TRUNC(INDIRECT(ADDRESS(ROW(),COLUMN())))</formula>
    </cfRule>
  </conditionalFormatting>
  <conditionalFormatting sqref="W40:BE40">
    <cfRule type="expression" dxfId="200" priority="160">
      <formula>INDIRECT(ADDRESS(ROW(),COLUMN()))=TRUNC(INDIRECT(ADDRESS(ROW(),COLUMN())))</formula>
    </cfRule>
  </conditionalFormatting>
  <conditionalFormatting sqref="W42:BE42">
    <cfRule type="expression" dxfId="199" priority="159">
      <formula>INDIRECT(ADDRESS(ROW(),COLUMN()))=TRUNC(INDIRECT(ADDRESS(ROW(),COLUMN())))</formula>
    </cfRule>
  </conditionalFormatting>
  <conditionalFormatting sqref="W44:BE44">
    <cfRule type="expression" dxfId="198" priority="158">
      <formula>INDIRECT(ADDRESS(ROW(),COLUMN()))=TRUNC(INDIRECT(ADDRESS(ROW(),COLUMN())))</formula>
    </cfRule>
  </conditionalFormatting>
  <conditionalFormatting sqref="W46:BE46">
    <cfRule type="expression" dxfId="197" priority="157">
      <formula>INDIRECT(ADDRESS(ROW(),COLUMN()))=TRUNC(INDIRECT(ADDRESS(ROW(),COLUMN())))</formula>
    </cfRule>
  </conditionalFormatting>
  <conditionalFormatting sqref="W48:BE48">
    <cfRule type="expression" dxfId="196" priority="156">
      <formula>INDIRECT(ADDRESS(ROW(),COLUMN()))=TRUNC(INDIRECT(ADDRESS(ROW(),COLUMN())))</formula>
    </cfRule>
  </conditionalFormatting>
  <conditionalFormatting sqref="W50:BE50">
    <cfRule type="expression" dxfId="195" priority="155">
      <formula>INDIRECT(ADDRESS(ROW(),COLUMN()))=TRUNC(INDIRECT(ADDRESS(ROW(),COLUMN())))</formula>
    </cfRule>
  </conditionalFormatting>
  <conditionalFormatting sqref="W52:BE52">
    <cfRule type="expression" dxfId="194" priority="154">
      <formula>INDIRECT(ADDRESS(ROW(),COLUMN()))=TRUNC(INDIRECT(ADDRESS(ROW(),COLUMN())))</formula>
    </cfRule>
  </conditionalFormatting>
  <conditionalFormatting sqref="W54:BE54">
    <cfRule type="expression" dxfId="193" priority="153">
      <formula>INDIRECT(ADDRESS(ROW(),COLUMN()))=TRUNC(INDIRECT(ADDRESS(ROW(),COLUMN())))</formula>
    </cfRule>
  </conditionalFormatting>
  <conditionalFormatting sqref="W56:BE56">
    <cfRule type="expression" dxfId="192" priority="152">
      <formula>INDIRECT(ADDRESS(ROW(),COLUMN()))=TRUNC(INDIRECT(ADDRESS(ROW(),COLUMN())))</formula>
    </cfRule>
  </conditionalFormatting>
  <conditionalFormatting sqref="W58:BE58">
    <cfRule type="expression" dxfId="191" priority="151">
      <formula>INDIRECT(ADDRESS(ROW(),COLUMN()))=TRUNC(INDIRECT(ADDRESS(ROW(),COLUMN())))</formula>
    </cfRule>
  </conditionalFormatting>
  <conditionalFormatting sqref="W60:BE60">
    <cfRule type="expression" dxfId="190" priority="150">
      <formula>INDIRECT(ADDRESS(ROW(),COLUMN()))=TRUNC(INDIRECT(ADDRESS(ROW(),COLUMN())))</formula>
    </cfRule>
  </conditionalFormatting>
  <conditionalFormatting sqref="W62:BE62">
    <cfRule type="expression" dxfId="189" priority="149">
      <formula>INDIRECT(ADDRESS(ROW(),COLUMN()))=TRUNC(INDIRECT(ADDRESS(ROW(),COLUMN())))</formula>
    </cfRule>
  </conditionalFormatting>
  <conditionalFormatting sqref="W64:BE64">
    <cfRule type="expression" dxfId="188" priority="148">
      <formula>INDIRECT(ADDRESS(ROW(),COLUMN()))=TRUNC(INDIRECT(ADDRESS(ROW(),COLUMN())))</formula>
    </cfRule>
  </conditionalFormatting>
  <conditionalFormatting sqref="W66:BE66">
    <cfRule type="expression" dxfId="187" priority="147">
      <formula>INDIRECT(ADDRESS(ROW(),COLUMN()))=TRUNC(INDIRECT(ADDRESS(ROW(),COLUMN())))</formula>
    </cfRule>
  </conditionalFormatting>
  <conditionalFormatting sqref="W68:BE68">
    <cfRule type="expression" dxfId="186" priority="146">
      <formula>INDIRECT(ADDRESS(ROW(),COLUMN()))=TRUNC(INDIRECT(ADDRESS(ROW(),COLUMN())))</formula>
    </cfRule>
  </conditionalFormatting>
  <conditionalFormatting sqref="W70:BE70">
    <cfRule type="expression" dxfId="185" priority="145">
      <formula>INDIRECT(ADDRESS(ROW(),COLUMN()))=TRUNC(INDIRECT(ADDRESS(ROW(),COLUMN())))</formula>
    </cfRule>
  </conditionalFormatting>
  <conditionalFormatting sqref="W72:BE72">
    <cfRule type="expression" dxfId="184" priority="144">
      <formula>INDIRECT(ADDRESS(ROW(),COLUMN()))=TRUNC(INDIRECT(ADDRESS(ROW(),COLUMN())))</formula>
    </cfRule>
  </conditionalFormatting>
  <conditionalFormatting sqref="W74:BE74">
    <cfRule type="expression" dxfId="183" priority="143">
      <formula>INDIRECT(ADDRESS(ROW(),COLUMN()))=TRUNC(INDIRECT(ADDRESS(ROW(),COLUMN())))</formula>
    </cfRule>
  </conditionalFormatting>
  <conditionalFormatting sqref="W76:BE76">
    <cfRule type="expression" dxfId="182" priority="141">
      <formula>INDIRECT(ADDRESS(ROW(),COLUMN()))=TRUNC(INDIRECT(ADDRESS(ROW(),COLUMN())))</formula>
    </cfRule>
  </conditionalFormatting>
  <conditionalFormatting sqref="W78:BE78">
    <cfRule type="expression" dxfId="181" priority="139">
      <formula>INDIRECT(ADDRESS(ROW(),COLUMN()))=TRUNC(INDIRECT(ADDRESS(ROW(),COLUMN())))</formula>
    </cfRule>
  </conditionalFormatting>
  <conditionalFormatting sqref="W80:BE80">
    <cfRule type="expression" dxfId="180" priority="137">
      <formula>INDIRECT(ADDRESS(ROW(),COLUMN()))=TRUNC(INDIRECT(ADDRESS(ROW(),COLUMN())))</formula>
    </cfRule>
  </conditionalFormatting>
  <conditionalFormatting sqref="W82:BE82">
    <cfRule type="expression" dxfId="179" priority="135">
      <formula>INDIRECT(ADDRESS(ROW(),COLUMN()))=TRUNC(INDIRECT(ADDRESS(ROW(),COLUMN())))</formula>
    </cfRule>
  </conditionalFormatting>
  <conditionalFormatting sqref="W84:BE84">
    <cfRule type="expression" dxfId="178" priority="133">
      <formula>INDIRECT(ADDRESS(ROW(),COLUMN()))=TRUNC(INDIRECT(ADDRESS(ROW(),COLUMN())))</formula>
    </cfRule>
  </conditionalFormatting>
  <conditionalFormatting sqref="W86:BE86">
    <cfRule type="expression" dxfId="177" priority="131">
      <formula>INDIRECT(ADDRESS(ROW(),COLUMN()))=TRUNC(INDIRECT(ADDRESS(ROW(),COLUMN())))</formula>
    </cfRule>
  </conditionalFormatting>
  <conditionalFormatting sqref="W88:BE88">
    <cfRule type="expression" dxfId="176" priority="129">
      <formula>INDIRECT(ADDRESS(ROW(),COLUMN()))=TRUNC(INDIRECT(ADDRESS(ROW(),COLUMN())))</formula>
    </cfRule>
  </conditionalFormatting>
  <conditionalFormatting sqref="W90:BE90">
    <cfRule type="expression" dxfId="175" priority="127">
      <formula>INDIRECT(ADDRESS(ROW(),COLUMN()))=TRUNC(INDIRECT(ADDRESS(ROW(),COLUMN())))</formula>
    </cfRule>
  </conditionalFormatting>
  <conditionalFormatting sqref="W92:BE92">
    <cfRule type="expression" dxfId="174" priority="125">
      <formula>INDIRECT(ADDRESS(ROW(),COLUMN()))=TRUNC(INDIRECT(ADDRESS(ROW(),COLUMN())))</formula>
    </cfRule>
  </conditionalFormatting>
  <conditionalFormatting sqref="W94:BE94">
    <cfRule type="expression" dxfId="173" priority="123">
      <formula>INDIRECT(ADDRESS(ROW(),COLUMN()))=TRUNC(INDIRECT(ADDRESS(ROW(),COLUMN())))</formula>
    </cfRule>
  </conditionalFormatting>
  <conditionalFormatting sqref="W96:BE96">
    <cfRule type="expression" dxfId="172" priority="121">
      <formula>INDIRECT(ADDRESS(ROW(),COLUMN()))=TRUNC(INDIRECT(ADDRESS(ROW(),COLUMN())))</formula>
    </cfRule>
  </conditionalFormatting>
  <conditionalFormatting sqref="W98:BE98">
    <cfRule type="expression" dxfId="171" priority="119">
      <formula>INDIRECT(ADDRESS(ROW(),COLUMN()))=TRUNC(INDIRECT(ADDRESS(ROW(),COLUMN())))</formula>
    </cfRule>
  </conditionalFormatting>
  <conditionalFormatting sqref="W100:BE100">
    <cfRule type="expression" dxfId="170" priority="117">
      <formula>INDIRECT(ADDRESS(ROW(),COLUMN()))=TRUNC(INDIRECT(ADDRESS(ROW(),COLUMN())))</formula>
    </cfRule>
  </conditionalFormatting>
  <conditionalFormatting sqref="W102:BE102">
    <cfRule type="expression" dxfId="169" priority="115">
      <formula>INDIRECT(ADDRESS(ROW(),COLUMN()))=TRUNC(INDIRECT(ADDRESS(ROW(),COLUMN())))</formula>
    </cfRule>
  </conditionalFormatting>
  <conditionalFormatting sqref="W104:BE104">
    <cfRule type="expression" dxfId="168" priority="113">
      <formula>INDIRECT(ADDRESS(ROW(),COLUMN()))=TRUNC(INDIRECT(ADDRESS(ROW(),COLUMN())))</formula>
    </cfRule>
  </conditionalFormatting>
  <conditionalFormatting sqref="W106:BE106">
    <cfRule type="expression" dxfId="167" priority="111">
      <formula>INDIRECT(ADDRESS(ROW(),COLUMN()))=TRUNC(INDIRECT(ADDRESS(ROW(),COLUMN())))</formula>
    </cfRule>
  </conditionalFormatting>
  <conditionalFormatting sqref="W108:BE108">
    <cfRule type="expression" dxfId="166" priority="109">
      <formula>INDIRECT(ADDRESS(ROW(),COLUMN()))=TRUNC(INDIRECT(ADDRESS(ROW(),COLUMN())))</formula>
    </cfRule>
  </conditionalFormatting>
  <conditionalFormatting sqref="W110:BE110">
    <cfRule type="expression" dxfId="165" priority="107">
      <formula>INDIRECT(ADDRESS(ROW(),COLUMN()))=TRUNC(INDIRECT(ADDRESS(ROW(),COLUMN())))</formula>
    </cfRule>
  </conditionalFormatting>
  <conditionalFormatting sqref="W112:BE112">
    <cfRule type="expression" dxfId="164" priority="105">
      <formula>INDIRECT(ADDRESS(ROW(),COLUMN()))=TRUNC(INDIRECT(ADDRESS(ROW(),COLUMN())))</formula>
    </cfRule>
  </conditionalFormatting>
  <conditionalFormatting sqref="W114:BE114">
    <cfRule type="expression" dxfId="163" priority="103">
      <formula>INDIRECT(ADDRESS(ROW(),COLUMN()))=TRUNC(INDIRECT(ADDRESS(ROW(),COLUMN())))</formula>
    </cfRule>
  </conditionalFormatting>
  <conditionalFormatting sqref="W116:BE116">
    <cfRule type="expression" dxfId="162" priority="101">
      <formula>INDIRECT(ADDRESS(ROW(),COLUMN()))=TRUNC(INDIRECT(ADDRESS(ROW(),COLUMN())))</formula>
    </cfRule>
  </conditionalFormatting>
  <conditionalFormatting sqref="W118:BE118">
    <cfRule type="expression" dxfId="161" priority="99">
      <formula>INDIRECT(ADDRESS(ROW(),COLUMN()))=TRUNC(INDIRECT(ADDRESS(ROW(),COLUMN())))</formula>
    </cfRule>
  </conditionalFormatting>
  <conditionalFormatting sqref="W120:BE120">
    <cfRule type="expression" dxfId="160" priority="97">
      <formula>INDIRECT(ADDRESS(ROW(),COLUMN()))=TRUNC(INDIRECT(ADDRESS(ROW(),COLUMN())))</formula>
    </cfRule>
  </conditionalFormatting>
  <conditionalFormatting sqref="W122:BE122">
    <cfRule type="expression" dxfId="159" priority="95">
      <formula>INDIRECT(ADDRESS(ROW(),COLUMN()))=TRUNC(INDIRECT(ADDRESS(ROW(),COLUMN())))</formula>
    </cfRule>
  </conditionalFormatting>
  <conditionalFormatting sqref="W124:BE124">
    <cfRule type="expression" dxfId="158" priority="93">
      <formula>INDIRECT(ADDRESS(ROW(),COLUMN()))=TRUNC(INDIRECT(ADDRESS(ROW(),COLUMN())))</formula>
    </cfRule>
  </conditionalFormatting>
  <conditionalFormatting sqref="W126:BE126">
    <cfRule type="expression" dxfId="157" priority="91">
      <formula>INDIRECT(ADDRESS(ROW(),COLUMN()))=TRUNC(INDIRECT(ADDRESS(ROW(),COLUMN())))</formula>
    </cfRule>
  </conditionalFormatting>
  <conditionalFormatting sqref="W128:BE128">
    <cfRule type="expression" dxfId="156" priority="89">
      <formula>INDIRECT(ADDRESS(ROW(),COLUMN()))=TRUNC(INDIRECT(ADDRESS(ROW(),COLUMN())))</formula>
    </cfRule>
  </conditionalFormatting>
  <conditionalFormatting sqref="W130:BE130">
    <cfRule type="expression" dxfId="155" priority="87">
      <formula>INDIRECT(ADDRESS(ROW(),COLUMN()))=TRUNC(INDIRECT(ADDRESS(ROW(),COLUMN())))</formula>
    </cfRule>
  </conditionalFormatting>
  <conditionalFormatting sqref="W132:BE132">
    <cfRule type="expression" dxfId="154" priority="85">
      <formula>INDIRECT(ADDRESS(ROW(),COLUMN()))=TRUNC(INDIRECT(ADDRESS(ROW(),COLUMN())))</formula>
    </cfRule>
  </conditionalFormatting>
  <conditionalFormatting sqref="W134:BE134">
    <cfRule type="expression" dxfId="153" priority="83">
      <formula>INDIRECT(ADDRESS(ROW(),COLUMN()))=TRUNC(INDIRECT(ADDRESS(ROW(),COLUMN())))</formula>
    </cfRule>
  </conditionalFormatting>
  <conditionalFormatting sqref="W136:BE136">
    <cfRule type="expression" dxfId="152" priority="81">
      <formula>INDIRECT(ADDRESS(ROW(),COLUMN()))=TRUNC(INDIRECT(ADDRESS(ROW(),COLUMN())))</formula>
    </cfRule>
  </conditionalFormatting>
  <conditionalFormatting sqref="W138:BE138">
    <cfRule type="expression" dxfId="151" priority="79">
      <formula>INDIRECT(ADDRESS(ROW(),COLUMN()))=TRUNC(INDIRECT(ADDRESS(ROW(),COLUMN())))</formula>
    </cfRule>
  </conditionalFormatting>
  <conditionalFormatting sqref="W140:BE140">
    <cfRule type="expression" dxfId="150" priority="77">
      <formula>INDIRECT(ADDRESS(ROW(),COLUMN()))=TRUNC(INDIRECT(ADDRESS(ROW(),COLUMN())))</formula>
    </cfRule>
  </conditionalFormatting>
  <conditionalFormatting sqref="W142:BE142">
    <cfRule type="expression" dxfId="149" priority="75">
      <formula>INDIRECT(ADDRESS(ROW(),COLUMN()))=TRUNC(INDIRECT(ADDRESS(ROW(),COLUMN())))</formula>
    </cfRule>
  </conditionalFormatting>
  <conditionalFormatting sqref="W144:BE144">
    <cfRule type="expression" dxfId="148" priority="73">
      <formula>INDIRECT(ADDRESS(ROW(),COLUMN()))=TRUNC(INDIRECT(ADDRESS(ROW(),COLUMN())))</formula>
    </cfRule>
  </conditionalFormatting>
  <conditionalFormatting sqref="W146:BE146">
    <cfRule type="expression" dxfId="147" priority="71">
      <formula>INDIRECT(ADDRESS(ROW(),COLUMN()))=TRUNC(INDIRECT(ADDRESS(ROW(),COLUMN())))</formula>
    </cfRule>
  </conditionalFormatting>
  <conditionalFormatting sqref="W148:BE148">
    <cfRule type="expression" dxfId="146" priority="69">
      <formula>INDIRECT(ADDRESS(ROW(),COLUMN()))=TRUNC(INDIRECT(ADDRESS(ROW(),COLUMN())))</formula>
    </cfRule>
  </conditionalFormatting>
  <conditionalFormatting sqref="W150:BE150">
    <cfRule type="expression" dxfId="145" priority="67">
      <formula>INDIRECT(ADDRESS(ROW(),COLUMN()))=TRUNC(INDIRECT(ADDRESS(ROW(),COLUMN())))</formula>
    </cfRule>
  </conditionalFormatting>
  <conditionalFormatting sqref="W152:BE152">
    <cfRule type="expression" dxfId="144" priority="65">
      <formula>INDIRECT(ADDRESS(ROW(),COLUMN()))=TRUNC(INDIRECT(ADDRESS(ROW(),COLUMN())))</formula>
    </cfRule>
  </conditionalFormatting>
  <conditionalFormatting sqref="W154:BE154">
    <cfRule type="expression" dxfId="143" priority="63">
      <formula>INDIRECT(ADDRESS(ROW(),COLUMN()))=TRUNC(INDIRECT(ADDRESS(ROW(),COLUMN())))</formula>
    </cfRule>
  </conditionalFormatting>
  <conditionalFormatting sqref="W156:BE156">
    <cfRule type="expression" dxfId="142" priority="61">
      <formula>INDIRECT(ADDRESS(ROW(),COLUMN()))=TRUNC(INDIRECT(ADDRESS(ROW(),COLUMN())))</formula>
    </cfRule>
  </conditionalFormatting>
  <conditionalFormatting sqref="W158:BE158">
    <cfRule type="expression" dxfId="141" priority="59">
      <formula>INDIRECT(ADDRESS(ROW(),COLUMN()))=TRUNC(INDIRECT(ADDRESS(ROW(),COLUMN())))</formula>
    </cfRule>
  </conditionalFormatting>
  <conditionalFormatting sqref="W160:BE160">
    <cfRule type="expression" dxfId="140" priority="57">
      <formula>INDIRECT(ADDRESS(ROW(),COLUMN()))=TRUNC(INDIRECT(ADDRESS(ROW(),COLUMN())))</formula>
    </cfRule>
  </conditionalFormatting>
  <conditionalFormatting sqref="W162:BE162">
    <cfRule type="expression" dxfId="139" priority="55">
      <formula>INDIRECT(ADDRESS(ROW(),COLUMN()))=TRUNC(INDIRECT(ADDRESS(ROW(),COLUMN())))</formula>
    </cfRule>
  </conditionalFormatting>
  <conditionalFormatting sqref="W164:BE164">
    <cfRule type="expression" dxfId="138" priority="53">
      <formula>INDIRECT(ADDRESS(ROW(),COLUMN()))=TRUNC(INDIRECT(ADDRESS(ROW(),COLUMN())))</formula>
    </cfRule>
  </conditionalFormatting>
  <conditionalFormatting sqref="W166:BE166">
    <cfRule type="expression" dxfId="137" priority="51">
      <formula>INDIRECT(ADDRESS(ROW(),COLUMN()))=TRUNC(INDIRECT(ADDRESS(ROW(),COLUMN())))</formula>
    </cfRule>
  </conditionalFormatting>
  <conditionalFormatting sqref="W168:BE168">
    <cfRule type="expression" dxfId="136" priority="49">
      <formula>INDIRECT(ADDRESS(ROW(),COLUMN()))=TRUNC(INDIRECT(ADDRESS(ROW(),COLUMN())))</formula>
    </cfRule>
  </conditionalFormatting>
  <conditionalFormatting sqref="W170:BE170">
    <cfRule type="expression" dxfId="135" priority="47">
      <formula>INDIRECT(ADDRESS(ROW(),COLUMN()))=TRUNC(INDIRECT(ADDRESS(ROW(),COLUMN())))</formula>
    </cfRule>
  </conditionalFormatting>
  <conditionalFormatting sqref="W172:BE172">
    <cfRule type="expression" dxfId="134" priority="45">
      <formula>INDIRECT(ADDRESS(ROW(),COLUMN()))=TRUNC(INDIRECT(ADDRESS(ROW(),COLUMN())))</formula>
    </cfRule>
  </conditionalFormatting>
  <conditionalFormatting sqref="W174:BE174">
    <cfRule type="expression" dxfId="133" priority="43">
      <formula>INDIRECT(ADDRESS(ROW(),COLUMN()))=TRUNC(INDIRECT(ADDRESS(ROW(),COLUMN())))</formula>
    </cfRule>
  </conditionalFormatting>
  <conditionalFormatting sqref="W176:BE176">
    <cfRule type="expression" dxfId="132" priority="41">
      <formula>INDIRECT(ADDRESS(ROW(),COLUMN()))=TRUNC(INDIRECT(ADDRESS(ROW(),COLUMN())))</formula>
    </cfRule>
  </conditionalFormatting>
  <conditionalFormatting sqref="W178:BE178">
    <cfRule type="expression" dxfId="131" priority="39">
      <formula>INDIRECT(ADDRESS(ROW(),COLUMN()))=TRUNC(INDIRECT(ADDRESS(ROW(),COLUMN())))</formula>
    </cfRule>
  </conditionalFormatting>
  <conditionalFormatting sqref="W180:BE180">
    <cfRule type="expression" dxfId="130" priority="37">
      <formula>INDIRECT(ADDRESS(ROW(),COLUMN()))=TRUNC(INDIRECT(ADDRESS(ROW(),COLUMN())))</formula>
    </cfRule>
  </conditionalFormatting>
  <conditionalFormatting sqref="W182:BE182">
    <cfRule type="expression" dxfId="129" priority="35">
      <formula>INDIRECT(ADDRESS(ROW(),COLUMN()))=TRUNC(INDIRECT(ADDRESS(ROW(),COLUMN())))</formula>
    </cfRule>
  </conditionalFormatting>
  <conditionalFormatting sqref="W184:BE184">
    <cfRule type="expression" dxfId="128" priority="33">
      <formula>INDIRECT(ADDRESS(ROW(),COLUMN()))=TRUNC(INDIRECT(ADDRESS(ROW(),COLUMN())))</formula>
    </cfRule>
  </conditionalFormatting>
  <conditionalFormatting sqref="W186:BE186">
    <cfRule type="expression" dxfId="127" priority="31">
      <formula>INDIRECT(ADDRESS(ROW(),COLUMN()))=TRUNC(INDIRECT(ADDRESS(ROW(),COLUMN())))</formula>
    </cfRule>
  </conditionalFormatting>
  <conditionalFormatting sqref="W188:BE188">
    <cfRule type="expression" dxfId="126" priority="29">
      <formula>INDIRECT(ADDRESS(ROW(),COLUMN()))=TRUNC(INDIRECT(ADDRESS(ROW(),COLUMN())))</formula>
    </cfRule>
  </conditionalFormatting>
  <conditionalFormatting sqref="W190:BE190">
    <cfRule type="expression" dxfId="125" priority="27">
      <formula>INDIRECT(ADDRESS(ROW(),COLUMN()))=TRUNC(INDIRECT(ADDRESS(ROW(),COLUMN())))</formula>
    </cfRule>
  </conditionalFormatting>
  <conditionalFormatting sqref="W192:BE192">
    <cfRule type="expression" dxfId="124" priority="25">
      <formula>INDIRECT(ADDRESS(ROW(),COLUMN()))=TRUNC(INDIRECT(ADDRESS(ROW(),COLUMN())))</formula>
    </cfRule>
  </conditionalFormatting>
  <conditionalFormatting sqref="W194:BE194">
    <cfRule type="expression" dxfId="123" priority="23">
      <formula>INDIRECT(ADDRESS(ROW(),COLUMN()))=TRUNC(INDIRECT(ADDRESS(ROW(),COLUMN())))</formula>
    </cfRule>
  </conditionalFormatting>
  <conditionalFormatting sqref="W196:BE196">
    <cfRule type="expression" dxfId="122" priority="21">
      <formula>INDIRECT(ADDRESS(ROW(),COLUMN()))=TRUNC(INDIRECT(ADDRESS(ROW(),COLUMN())))</formula>
    </cfRule>
  </conditionalFormatting>
  <conditionalFormatting sqref="W198:BE198">
    <cfRule type="expression" dxfId="121" priority="19">
      <formula>INDIRECT(ADDRESS(ROW(),COLUMN()))=TRUNC(INDIRECT(ADDRESS(ROW(),COLUMN())))</formula>
    </cfRule>
  </conditionalFormatting>
  <conditionalFormatting sqref="W200:BE200">
    <cfRule type="expression" dxfId="120" priority="17">
      <formula>INDIRECT(ADDRESS(ROW(),COLUMN()))=TRUNC(INDIRECT(ADDRESS(ROW(),COLUMN())))</formula>
    </cfRule>
  </conditionalFormatting>
  <conditionalFormatting sqref="W202:BE202">
    <cfRule type="expression" dxfId="119" priority="15">
      <formula>INDIRECT(ADDRESS(ROW(),COLUMN()))=TRUNC(INDIRECT(ADDRESS(ROW(),COLUMN())))</formula>
    </cfRule>
  </conditionalFormatting>
  <conditionalFormatting sqref="W204:BE204">
    <cfRule type="expression" dxfId="118" priority="13">
      <formula>INDIRECT(ADDRESS(ROW(),COLUMN()))=TRUNC(INDIRECT(ADDRESS(ROW(),COLUMN())))</formula>
    </cfRule>
  </conditionalFormatting>
  <conditionalFormatting sqref="W206:BE206">
    <cfRule type="expression" dxfId="117" priority="11">
      <formula>INDIRECT(ADDRESS(ROW(),COLUMN()))=TRUNC(INDIRECT(ADDRESS(ROW(),COLUMN())))</formula>
    </cfRule>
  </conditionalFormatting>
  <conditionalFormatting sqref="W208:BE208">
    <cfRule type="expression" dxfId="116" priority="9">
      <formula>INDIRECT(ADDRESS(ROW(),COLUMN()))=TRUNC(INDIRECT(ADDRESS(ROW(),COLUMN())))</formula>
    </cfRule>
  </conditionalFormatting>
  <conditionalFormatting sqref="W210:BE210">
    <cfRule type="expression" dxfId="115" priority="7">
      <formula>INDIRECT(ADDRESS(ROW(),COLUMN()))=TRUNC(INDIRECT(ADDRESS(ROW(),COLUMN())))</formula>
    </cfRule>
  </conditionalFormatting>
  <conditionalFormatting sqref="W212:BE212">
    <cfRule type="expression" dxfId="114" priority="5">
      <formula>INDIRECT(ADDRESS(ROW(),COLUMN()))=TRUNC(INDIRECT(ADDRESS(ROW(),COLUMN())))</formula>
    </cfRule>
  </conditionalFormatting>
  <conditionalFormatting sqref="W214:BE214">
    <cfRule type="expression" dxfId="113" priority="3">
      <formula>INDIRECT(ADDRESS(ROW(),COLUMN()))=TRUNC(INDIRECT(ADDRESS(ROW(),COLUMN())))</formula>
    </cfRule>
  </conditionalFormatting>
  <conditionalFormatting sqref="W216:BE216">
    <cfRule type="expression" dxfId="112" priority="1">
      <formula>INDIRECT(ADDRESS(ROW(),COLUMN()))=TRUNC(INDIRECT(ADDRESS(ROW(),COLUMN())))</formula>
    </cfRule>
  </conditionalFormatting>
  <conditionalFormatting sqref="AA231:AD231">
    <cfRule type="expression" dxfId="111" priority="173">
      <formula>INDIRECT(ADDRESS(ROW(),COLUMN()))=TRUNC(INDIRECT(ADDRESS(ROW(),COLUMN())))</formula>
    </cfRule>
  </conditionalFormatting>
  <conditionalFormatting sqref="AC222:AN226">
    <cfRule type="expression" dxfId="110" priority="172">
      <formula>INDIRECT(ADDRESS(ROW(),COLUMN()))=TRUNC(INDIRECT(ADDRESS(ROW(),COLUMN())))</formula>
    </cfRule>
  </conditionalFormatting>
  <conditionalFormatting sqref="AM220:BA220 AM229:BA229">
    <cfRule type="expression" dxfId="109" priority="207">
      <formula>OR(#REF!=$B218,#REF!=$B218)</formula>
    </cfRule>
  </conditionalFormatting>
  <conditionalFormatting sqref="AM230:BA230">
    <cfRule type="expression" dxfId="108" priority="206">
      <formula>OR(#REF!=$B217,#REF!=$B217)</formula>
    </cfRule>
  </conditionalFormatting>
  <dataValidations count="10">
    <dataValidation allowBlank="1" showInputMessage="1" showErrorMessage="1" error="入力可能範囲　32～40" sqref="BE10" xr:uid="{2A2A6FBD-47ED-4792-B4DE-35C389FD1D2A}"/>
    <dataValidation type="list" allowBlank="1" showInputMessage="1" showErrorMessage="1" sqref="R228:S228" xr:uid="{011A6761-6389-4833-A5BC-62E03F0663CD}">
      <formula1>"週,暦月"</formula1>
    </dataValidation>
    <dataValidation type="list" allowBlank="1" showInputMessage="1" showErrorMessage="1" sqref="BE3:BH3" xr:uid="{0AE52912-CAC9-46DC-83F3-9B24BD56AE35}">
      <formula1>"４週,暦月"</formula1>
    </dataValidation>
    <dataValidation type="list" allowBlank="1" showInputMessage="1" showErrorMessage="1" sqref="AF3:AF4" xr:uid="{ECCD5EE2-7DA9-4806-968D-3F15188B8840}">
      <formula1>#REF!</formula1>
    </dataValidation>
    <dataValidation type="decimal" allowBlank="1" showInputMessage="1" showErrorMessage="1" error="入力可能範囲　32～40" sqref="BA6:BB6" xr:uid="{E3221984-0A8A-4D4B-BA65-27482C74697A}">
      <formula1>32</formula1>
      <formula2>40</formula2>
    </dataValidation>
    <dataValidation type="list" allowBlank="1" showInputMessage="1" showErrorMessage="1" sqref="BE4:BH4" xr:uid="{59341AC3-3370-4229-B83A-6F14501EE10F}">
      <formula1>"予定,実績,予定・実績"</formula1>
    </dataValidation>
    <dataValidation type="list" allowBlank="1" showInputMessage="1" sqref="C17:D216" xr:uid="{C845252A-F3B9-4F07-8BA1-A5F6221F91C5}">
      <formula1>職種</formula1>
    </dataValidation>
    <dataValidation type="list" errorStyle="warning" allowBlank="1" showInputMessage="1" error="リストにない場合のみ、入力してください。" sqref="K17:N216" xr:uid="{42073E6E-44D0-445B-B77F-508CB143C32E}">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6737F2C-5E25-4DFA-BD06-C1CA68BA7328}">
      <formula1>シフト記号表</formula1>
    </dataValidation>
    <dataValidation type="list" allowBlank="1" showInputMessage="1" sqref="I17:J216" xr:uid="{7599A8A4-2936-4879-B2EC-0600A93257A5}">
      <formula1>"A, B, C, D"</formula1>
    </dataValidation>
  </dataValidations>
  <hyperlinks>
    <hyperlink ref="BL3" location="添付書類一覧!A1" display="添付書類一覧に戻る" xr:uid="{98D5CB75-4621-498D-B6DA-6A6BFDF5670E}"/>
  </hyperlinks>
  <printOptions horizontalCentered="1"/>
  <pageMargins left="0.15748031496062992" right="0.15748031496062992" top="0.59055118110236227" bottom="0.35433070866141736" header="0.15748031496062992" footer="0.15748031496062992"/>
  <pageSetup paperSize="9" scale="45"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68F7040-77DE-4671-BA41-E0B36764B1A6}">
          <x14:formula1>
            <xm:f>'プルダウン・リスト（従来型・ユニット型共通）'!$C$4:$C$17</xm:f>
          </x14:formula1>
          <xm:sqref>AT1:BI1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3A9A5-854D-4507-B030-B936006BB1A9}">
  <sheetPr>
    <tabColor theme="9" tint="0.79998168889431442"/>
    <pageSetUpPr fitToPage="1"/>
  </sheetPr>
  <dimension ref="B1:BS290"/>
  <sheetViews>
    <sheetView showGridLines="0" view="pageBreakPreview" zoomScale="55" zoomScaleNormal="55" zoomScaleSheetLayoutView="55" workbookViewId="0">
      <selection activeCell="BP3" sqref="BP3:BQ4"/>
    </sheetView>
  </sheetViews>
  <sheetFormatPr defaultColWidth="4.5" defaultRowHeight="14.25" x14ac:dyDescent="0.15"/>
  <cols>
    <col min="1" max="1" width="0.875" style="122" customWidth="1"/>
    <col min="2" max="6" width="5.75" style="122" customWidth="1"/>
    <col min="7" max="8" width="8.125" style="122" customWidth="1"/>
    <col min="9" max="12" width="3.25" style="122" hidden="1" customWidth="1"/>
    <col min="13" max="14" width="3.25" style="122" customWidth="1"/>
    <col min="15" max="66" width="5.75" style="122" customWidth="1"/>
    <col min="67" max="67" width="1.125" style="122" customWidth="1"/>
    <col min="68" max="68" width="4.5" style="122"/>
    <col min="69" max="69" width="32" style="122" customWidth="1"/>
    <col min="70" max="16384" width="4.5" style="122"/>
  </cols>
  <sheetData>
    <row r="1" spans="2:71" s="103" customFormat="1" ht="20.25" customHeight="1" x14ac:dyDescent="0.15">
      <c r="G1" s="104" t="s">
        <v>149</v>
      </c>
      <c r="H1" s="104"/>
      <c r="I1" s="104"/>
      <c r="J1" s="104"/>
      <c r="K1" s="104"/>
      <c r="L1" s="104"/>
      <c r="M1" s="104"/>
      <c r="N1" s="104"/>
      <c r="Q1" s="105" t="s">
        <v>150</v>
      </c>
      <c r="T1" s="104"/>
      <c r="U1" s="104"/>
      <c r="V1" s="104"/>
      <c r="W1" s="104"/>
      <c r="X1" s="104"/>
      <c r="Y1" s="104"/>
      <c r="Z1" s="104"/>
      <c r="AA1" s="104"/>
      <c r="AW1" s="106" t="s">
        <v>151</v>
      </c>
      <c r="AX1" s="960" t="s">
        <v>152</v>
      </c>
      <c r="AY1" s="961"/>
      <c r="AZ1" s="961"/>
      <c r="BA1" s="961"/>
      <c r="BB1" s="961"/>
      <c r="BC1" s="961"/>
      <c r="BD1" s="961"/>
      <c r="BE1" s="961"/>
      <c r="BF1" s="961"/>
      <c r="BG1" s="961"/>
      <c r="BH1" s="961"/>
      <c r="BI1" s="961"/>
      <c r="BJ1" s="961"/>
      <c r="BK1" s="961"/>
      <c r="BL1" s="961"/>
      <c r="BM1" s="961"/>
      <c r="BN1" s="106" t="s">
        <v>153</v>
      </c>
    </row>
    <row r="2" spans="2:71" s="107" customFormat="1" ht="20.25" customHeight="1" thickBot="1" x14ac:dyDescent="0.2">
      <c r="N2" s="105"/>
      <c r="Q2" s="105"/>
      <c r="R2" s="105"/>
      <c r="T2" s="106"/>
      <c r="U2" s="106"/>
      <c r="V2" s="106"/>
      <c r="W2" s="106"/>
      <c r="X2" s="106"/>
      <c r="Y2" s="106"/>
      <c r="Z2" s="106"/>
      <c r="AA2" s="106"/>
      <c r="AF2" s="106" t="s">
        <v>154</v>
      </c>
      <c r="AG2" s="962">
        <v>6</v>
      </c>
      <c r="AH2" s="962"/>
      <c r="AI2" s="106" t="s">
        <v>155</v>
      </c>
      <c r="AJ2" s="963">
        <f>IF(AG2=0,"",YEAR(DATE(2018+AG2,1,1)))</f>
        <v>2024</v>
      </c>
      <c r="AK2" s="963"/>
      <c r="AL2" s="107" t="s">
        <v>156</v>
      </c>
      <c r="AM2" s="107" t="s">
        <v>157</v>
      </c>
      <c r="AN2" s="962">
        <v>4</v>
      </c>
      <c r="AO2" s="962"/>
      <c r="AP2" s="107" t="s">
        <v>158</v>
      </c>
      <c r="AW2" s="106" t="s">
        <v>159</v>
      </c>
      <c r="AX2" s="962" t="s">
        <v>160</v>
      </c>
      <c r="AY2" s="962"/>
      <c r="AZ2" s="962"/>
      <c r="BA2" s="962"/>
      <c r="BB2" s="962"/>
      <c r="BC2" s="962"/>
      <c r="BD2" s="962"/>
      <c r="BE2" s="962"/>
      <c r="BF2" s="962"/>
      <c r="BG2" s="962"/>
      <c r="BH2" s="962"/>
      <c r="BI2" s="962"/>
      <c r="BJ2" s="962"/>
      <c r="BK2" s="962"/>
      <c r="BL2" s="962"/>
      <c r="BM2" s="962"/>
      <c r="BN2" s="106" t="s">
        <v>153</v>
      </c>
      <c r="BO2" s="106"/>
      <c r="BP2" s="1"/>
      <c r="BQ2" s="434"/>
    </row>
    <row r="3" spans="2:71" s="107" customFormat="1" ht="20.25" customHeight="1" thickTop="1" x14ac:dyDescent="0.15">
      <c r="N3" s="105"/>
      <c r="Q3" s="105"/>
      <c r="S3" s="106"/>
      <c r="T3" s="106"/>
      <c r="U3" s="106"/>
      <c r="V3" s="106"/>
      <c r="W3" s="106"/>
      <c r="X3" s="106"/>
      <c r="Y3" s="106"/>
      <c r="AG3" s="108"/>
      <c r="AH3" s="108"/>
      <c r="AI3" s="108"/>
      <c r="AJ3" s="109"/>
      <c r="AK3" s="108"/>
      <c r="BH3" s="110" t="s">
        <v>161</v>
      </c>
      <c r="BI3" s="964" t="s">
        <v>162</v>
      </c>
      <c r="BJ3" s="965"/>
      <c r="BK3" s="965"/>
      <c r="BL3" s="966"/>
      <c r="BM3" s="106"/>
      <c r="BP3" s="917" t="s">
        <v>755</v>
      </c>
      <c r="BQ3" s="918"/>
    </row>
    <row r="4" spans="2:71" s="107" customFormat="1" ht="20.25" customHeight="1" thickBot="1" x14ac:dyDescent="0.2">
      <c r="N4" s="105"/>
      <c r="Q4" s="105"/>
      <c r="S4" s="106"/>
      <c r="T4" s="106"/>
      <c r="U4" s="106"/>
      <c r="V4" s="106"/>
      <c r="W4" s="106"/>
      <c r="X4" s="106"/>
      <c r="Y4" s="106"/>
      <c r="AG4" s="108"/>
      <c r="AH4" s="108"/>
      <c r="AI4" s="108"/>
      <c r="AJ4" s="109"/>
      <c r="AK4" s="108"/>
      <c r="BH4" s="110" t="s">
        <v>163</v>
      </c>
      <c r="BI4" s="964" t="s">
        <v>164</v>
      </c>
      <c r="BJ4" s="965"/>
      <c r="BK4" s="965"/>
      <c r="BL4" s="966"/>
      <c r="BM4" s="106"/>
      <c r="BP4" s="919"/>
      <c r="BQ4" s="920"/>
    </row>
    <row r="5" spans="2:71" s="107" customFormat="1" ht="9" customHeight="1" thickTop="1" x14ac:dyDescent="0.15">
      <c r="N5" s="105"/>
      <c r="Q5" s="105"/>
      <c r="S5" s="106"/>
      <c r="T5" s="106"/>
      <c r="U5" s="106"/>
      <c r="V5" s="106"/>
      <c r="W5" s="106"/>
      <c r="X5" s="106"/>
      <c r="Y5" s="106"/>
      <c r="AG5" s="111"/>
      <c r="AH5" s="111"/>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12"/>
      <c r="BM5" s="112"/>
      <c r="BP5" s="485"/>
      <c r="BQ5" s="434"/>
    </row>
    <row r="6" spans="2:71" s="107" customFormat="1" ht="21" customHeight="1" x14ac:dyDescent="0.15">
      <c r="B6" s="104"/>
      <c r="C6" s="104"/>
      <c r="D6" s="104"/>
      <c r="E6" s="104"/>
      <c r="F6" s="104"/>
      <c r="G6" s="103"/>
      <c r="H6" s="103"/>
      <c r="I6" s="103"/>
      <c r="J6" s="103"/>
      <c r="K6" s="103"/>
      <c r="L6" s="103"/>
      <c r="M6" s="103"/>
      <c r="N6" s="103"/>
      <c r="O6" s="113"/>
      <c r="P6" s="113"/>
      <c r="Q6" s="113"/>
      <c r="R6" s="114"/>
      <c r="S6" s="113"/>
      <c r="T6" s="113"/>
      <c r="U6" s="113"/>
      <c r="AN6" s="103"/>
      <c r="AO6" s="103"/>
      <c r="AP6" s="103"/>
      <c r="AQ6" s="103"/>
      <c r="AR6" s="103"/>
      <c r="AS6" s="103" t="s">
        <v>165</v>
      </c>
      <c r="AT6" s="103"/>
      <c r="AU6" s="103"/>
      <c r="AV6" s="103"/>
      <c r="AW6" s="103"/>
      <c r="AX6" s="103"/>
      <c r="AY6" s="103"/>
      <c r="BA6" s="115"/>
      <c r="BB6" s="115"/>
      <c r="BC6" s="116"/>
      <c r="BD6" s="103"/>
      <c r="BE6" s="988">
        <v>40</v>
      </c>
      <c r="BF6" s="989"/>
      <c r="BG6" s="116" t="s">
        <v>166</v>
      </c>
      <c r="BH6" s="103"/>
      <c r="BI6" s="988">
        <v>160</v>
      </c>
      <c r="BJ6" s="989"/>
      <c r="BK6" s="116" t="s">
        <v>167</v>
      </c>
      <c r="BL6" s="103"/>
      <c r="BM6" s="112"/>
    </row>
    <row r="7" spans="2:71" s="107" customFormat="1" ht="5.25" customHeight="1" x14ac:dyDescent="0.15">
      <c r="B7" s="104"/>
      <c r="C7" s="104"/>
      <c r="D7" s="104"/>
      <c r="E7" s="104"/>
      <c r="F7" s="104"/>
      <c r="G7" s="117"/>
      <c r="H7" s="117"/>
      <c r="I7" s="117"/>
      <c r="J7" s="117"/>
      <c r="K7" s="117"/>
      <c r="L7" s="117"/>
      <c r="M7" s="117"/>
      <c r="N7" s="113"/>
      <c r="O7" s="113"/>
      <c r="P7" s="113"/>
      <c r="Q7" s="114"/>
      <c r="R7" s="113"/>
      <c r="S7" s="113"/>
      <c r="T7" s="113"/>
      <c r="U7" s="11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12"/>
      <c r="BM7" s="112"/>
    </row>
    <row r="8" spans="2:71" s="107" customFormat="1" ht="21" customHeight="1" x14ac:dyDescent="0.15">
      <c r="B8" s="118"/>
      <c r="C8" s="118"/>
      <c r="D8" s="118"/>
      <c r="E8" s="118"/>
      <c r="F8" s="118"/>
      <c r="G8" s="114"/>
      <c r="H8" s="114"/>
      <c r="I8" s="114"/>
      <c r="J8" s="114"/>
      <c r="K8" s="114"/>
      <c r="L8" s="114"/>
      <c r="M8" s="114"/>
      <c r="N8" s="113"/>
      <c r="O8" s="113"/>
      <c r="P8" s="113"/>
      <c r="Q8" s="114"/>
      <c r="R8" s="113"/>
      <c r="S8" s="113"/>
      <c r="T8" s="113"/>
      <c r="U8" s="113"/>
      <c r="AN8" s="119"/>
      <c r="AO8" s="119"/>
      <c r="AP8" s="119"/>
      <c r="AQ8" s="103"/>
      <c r="AR8" s="112"/>
      <c r="AS8" s="120"/>
      <c r="AT8" s="120"/>
      <c r="AU8" s="104"/>
      <c r="AV8" s="115"/>
      <c r="AW8" s="115"/>
      <c r="AX8" s="115"/>
      <c r="AY8" s="121"/>
      <c r="AZ8" s="121"/>
      <c r="BA8" s="103"/>
      <c r="BB8" s="115"/>
      <c r="BC8" s="115"/>
      <c r="BD8" s="114"/>
      <c r="BE8" s="103"/>
      <c r="BF8" s="103" t="s">
        <v>168</v>
      </c>
      <c r="BG8" s="103"/>
      <c r="BH8" s="103"/>
      <c r="BI8" s="990">
        <f>DAY(EOMONTH(DATE(AJ2,AN2,1),0))</f>
        <v>30</v>
      </c>
      <c r="BJ8" s="991"/>
      <c r="BK8" s="103" t="s">
        <v>169</v>
      </c>
      <c r="BL8" s="103"/>
      <c r="BM8" s="103"/>
      <c r="BQ8" s="106"/>
      <c r="BR8" s="106"/>
      <c r="BS8" s="106"/>
    </row>
    <row r="9" spans="2:71" s="107" customFormat="1" ht="5.25" customHeight="1" x14ac:dyDescent="0.15">
      <c r="B9" s="118"/>
      <c r="C9" s="118"/>
      <c r="D9" s="118"/>
      <c r="E9" s="118"/>
      <c r="F9" s="118"/>
      <c r="G9" s="114"/>
      <c r="H9" s="114"/>
      <c r="I9" s="114"/>
      <c r="J9" s="114"/>
      <c r="K9" s="114"/>
      <c r="L9" s="114"/>
      <c r="M9" s="114"/>
      <c r="N9" s="113"/>
      <c r="O9" s="113"/>
      <c r="P9" s="113"/>
      <c r="Q9" s="114"/>
      <c r="R9" s="113"/>
      <c r="S9" s="113"/>
      <c r="T9" s="113"/>
      <c r="U9" s="113"/>
      <c r="AN9" s="119"/>
      <c r="AO9" s="119"/>
      <c r="AP9" s="119"/>
      <c r="AQ9" s="103"/>
      <c r="AR9" s="112"/>
      <c r="AS9" s="120"/>
      <c r="AT9" s="120"/>
      <c r="AU9" s="104"/>
      <c r="AV9" s="115"/>
      <c r="AW9" s="115"/>
      <c r="AX9" s="115"/>
      <c r="AY9" s="121"/>
      <c r="AZ9" s="121"/>
      <c r="BA9" s="103"/>
      <c r="BB9" s="115"/>
      <c r="BC9" s="115"/>
      <c r="BD9" s="114"/>
      <c r="BE9" s="103"/>
      <c r="BF9" s="103"/>
      <c r="BG9" s="103"/>
      <c r="BH9" s="103"/>
      <c r="BI9" s="114"/>
      <c r="BJ9" s="114"/>
      <c r="BK9" s="103"/>
      <c r="BL9" s="103"/>
      <c r="BM9" s="103"/>
      <c r="BQ9" s="106"/>
      <c r="BR9" s="106"/>
      <c r="BS9" s="106"/>
    </row>
    <row r="10" spans="2:71" s="107" customFormat="1" ht="21" customHeight="1" x14ac:dyDescent="0.15">
      <c r="B10" s="118"/>
      <c r="C10" s="118"/>
      <c r="D10" s="118"/>
      <c r="E10" s="118"/>
      <c r="F10" s="118"/>
      <c r="G10" s="114"/>
      <c r="H10" s="114"/>
      <c r="I10" s="114"/>
      <c r="J10" s="114"/>
      <c r="K10" s="114"/>
      <c r="L10" s="114"/>
      <c r="M10" s="114"/>
      <c r="N10" s="113"/>
      <c r="O10" s="113"/>
      <c r="P10" s="113"/>
      <c r="Q10" s="114"/>
      <c r="R10" s="113"/>
      <c r="S10" s="113"/>
      <c r="T10" s="113"/>
      <c r="U10" s="113"/>
      <c r="AN10" s="119"/>
      <c r="AO10" s="119"/>
      <c r="AP10" s="119"/>
      <c r="AQ10" s="103"/>
      <c r="AR10" s="112"/>
      <c r="AS10" s="120"/>
      <c r="AT10" s="120"/>
      <c r="AU10" s="103" t="s">
        <v>170</v>
      </c>
      <c r="AV10" s="115"/>
      <c r="AW10" s="103"/>
      <c r="AX10" s="103"/>
      <c r="AY10" s="103"/>
      <c r="AZ10" s="103"/>
      <c r="BA10" s="103"/>
      <c r="BB10" s="117"/>
      <c r="BC10" s="117"/>
      <c r="BD10" s="117"/>
      <c r="BE10" s="103"/>
      <c r="BF10" s="103"/>
      <c r="BG10" s="112" t="s">
        <v>171</v>
      </c>
      <c r="BH10" s="103"/>
      <c r="BI10" s="988"/>
      <c r="BJ10" s="989"/>
      <c r="BK10" s="116" t="s">
        <v>172</v>
      </c>
      <c r="BL10" s="103"/>
      <c r="BM10" s="103"/>
      <c r="BQ10" s="106"/>
      <c r="BR10" s="106"/>
      <c r="BS10" s="106"/>
    </row>
    <row r="11" spans="2:71" ht="5.25" customHeight="1" thickBot="1" x14ac:dyDescent="0.2">
      <c r="G11" s="123"/>
      <c r="H11" s="123"/>
      <c r="I11" s="123"/>
      <c r="J11" s="123"/>
      <c r="K11" s="123"/>
      <c r="L11" s="123"/>
      <c r="M11" s="123"/>
      <c r="N11" s="123"/>
      <c r="AG11" s="123"/>
      <c r="AX11" s="123"/>
      <c r="BO11" s="124"/>
      <c r="BP11" s="124"/>
      <c r="BQ11" s="124"/>
    </row>
    <row r="12" spans="2:71" ht="21.6" customHeight="1" x14ac:dyDescent="0.15">
      <c r="B12" s="1033" t="s">
        <v>173</v>
      </c>
      <c r="C12" s="1036" t="s">
        <v>174</v>
      </c>
      <c r="D12" s="976" t="s">
        <v>175</v>
      </c>
      <c r="E12" s="1032"/>
      <c r="F12" s="1039"/>
      <c r="G12" s="976" t="s">
        <v>176</v>
      </c>
      <c r="H12" s="1026"/>
      <c r="I12" s="125"/>
      <c r="J12" s="126"/>
      <c r="K12" s="125"/>
      <c r="L12" s="126"/>
      <c r="M12" s="1046" t="s">
        <v>177</v>
      </c>
      <c r="N12" s="1047"/>
      <c r="O12" s="1025" t="s">
        <v>178</v>
      </c>
      <c r="P12" s="977"/>
      <c r="Q12" s="977"/>
      <c r="R12" s="1026"/>
      <c r="S12" s="1025" t="s">
        <v>179</v>
      </c>
      <c r="T12" s="977"/>
      <c r="U12" s="977"/>
      <c r="V12" s="977"/>
      <c r="W12" s="1026"/>
      <c r="X12" s="127"/>
      <c r="Y12" s="127"/>
      <c r="Z12" s="128"/>
      <c r="AA12" s="1031" t="s">
        <v>180</v>
      </c>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1032"/>
      <c r="BF12" s="967" t="str">
        <f>IF(BI3="４週","(12)1～4週目の勤務時間数合計","(12)1か月の勤務時間数　合計")</f>
        <v>(12)1～4週目の勤務時間数合計</v>
      </c>
      <c r="BG12" s="968"/>
      <c r="BH12" s="973" t="s">
        <v>181</v>
      </c>
      <c r="BI12" s="968"/>
      <c r="BJ12" s="976" t="s">
        <v>182</v>
      </c>
      <c r="BK12" s="977"/>
      <c r="BL12" s="977"/>
      <c r="BM12" s="977"/>
      <c r="BN12" s="978"/>
    </row>
    <row r="13" spans="2:71" ht="20.25" customHeight="1" x14ac:dyDescent="0.15">
      <c r="B13" s="1034"/>
      <c r="C13" s="1037"/>
      <c r="D13" s="1040"/>
      <c r="E13" s="1041"/>
      <c r="F13" s="1042"/>
      <c r="G13" s="979"/>
      <c r="H13" s="1028"/>
      <c r="I13" s="129"/>
      <c r="J13" s="130"/>
      <c r="K13" s="129"/>
      <c r="L13" s="130"/>
      <c r="M13" s="1048"/>
      <c r="N13" s="1049"/>
      <c r="O13" s="1027"/>
      <c r="P13" s="980"/>
      <c r="Q13" s="980"/>
      <c r="R13" s="1028"/>
      <c r="S13" s="1027"/>
      <c r="T13" s="980"/>
      <c r="U13" s="980"/>
      <c r="V13" s="980"/>
      <c r="W13" s="1028"/>
      <c r="X13" s="131"/>
      <c r="Y13" s="131"/>
      <c r="Z13" s="132"/>
      <c r="AA13" s="985" t="s">
        <v>183</v>
      </c>
      <c r="AB13" s="985"/>
      <c r="AC13" s="985"/>
      <c r="AD13" s="985"/>
      <c r="AE13" s="985"/>
      <c r="AF13" s="985"/>
      <c r="AG13" s="986"/>
      <c r="AH13" s="987" t="s">
        <v>184</v>
      </c>
      <c r="AI13" s="985"/>
      <c r="AJ13" s="985"/>
      <c r="AK13" s="985"/>
      <c r="AL13" s="985"/>
      <c r="AM13" s="985"/>
      <c r="AN13" s="986"/>
      <c r="AO13" s="987" t="s">
        <v>185</v>
      </c>
      <c r="AP13" s="985"/>
      <c r="AQ13" s="985"/>
      <c r="AR13" s="985"/>
      <c r="AS13" s="985"/>
      <c r="AT13" s="985"/>
      <c r="AU13" s="986"/>
      <c r="AV13" s="987" t="s">
        <v>186</v>
      </c>
      <c r="AW13" s="985"/>
      <c r="AX13" s="985"/>
      <c r="AY13" s="985"/>
      <c r="AZ13" s="985"/>
      <c r="BA13" s="985"/>
      <c r="BB13" s="986"/>
      <c r="BC13" s="987" t="s">
        <v>187</v>
      </c>
      <c r="BD13" s="985"/>
      <c r="BE13" s="985"/>
      <c r="BF13" s="969"/>
      <c r="BG13" s="970"/>
      <c r="BH13" s="974"/>
      <c r="BI13" s="970"/>
      <c r="BJ13" s="979"/>
      <c r="BK13" s="980"/>
      <c r="BL13" s="980"/>
      <c r="BM13" s="980"/>
      <c r="BN13" s="981"/>
    </row>
    <row r="14" spans="2:71" ht="20.25" customHeight="1" x14ac:dyDescent="0.15">
      <c r="B14" s="1034"/>
      <c r="C14" s="1037"/>
      <c r="D14" s="1040"/>
      <c r="E14" s="1041"/>
      <c r="F14" s="1042"/>
      <c r="G14" s="979"/>
      <c r="H14" s="1028"/>
      <c r="I14" s="129"/>
      <c r="J14" s="130"/>
      <c r="K14" s="129"/>
      <c r="L14" s="130"/>
      <c r="M14" s="1048"/>
      <c r="N14" s="1049"/>
      <c r="O14" s="1027"/>
      <c r="P14" s="980"/>
      <c r="Q14" s="980"/>
      <c r="R14" s="1028"/>
      <c r="S14" s="1027"/>
      <c r="T14" s="980"/>
      <c r="U14" s="980"/>
      <c r="V14" s="980"/>
      <c r="W14" s="1028"/>
      <c r="X14" s="131"/>
      <c r="Y14" s="131"/>
      <c r="Z14" s="132"/>
      <c r="AA14" s="133">
        <v>1</v>
      </c>
      <c r="AB14" s="134">
        <v>2</v>
      </c>
      <c r="AC14" s="134">
        <v>3</v>
      </c>
      <c r="AD14" s="134">
        <v>4</v>
      </c>
      <c r="AE14" s="134">
        <v>5</v>
      </c>
      <c r="AF14" s="134">
        <v>6</v>
      </c>
      <c r="AG14" s="135">
        <v>7</v>
      </c>
      <c r="AH14" s="136">
        <v>8</v>
      </c>
      <c r="AI14" s="134">
        <v>9</v>
      </c>
      <c r="AJ14" s="134">
        <v>10</v>
      </c>
      <c r="AK14" s="134">
        <v>11</v>
      </c>
      <c r="AL14" s="134">
        <v>12</v>
      </c>
      <c r="AM14" s="134">
        <v>13</v>
      </c>
      <c r="AN14" s="135">
        <v>14</v>
      </c>
      <c r="AO14" s="133">
        <v>15</v>
      </c>
      <c r="AP14" s="134">
        <v>16</v>
      </c>
      <c r="AQ14" s="134">
        <v>17</v>
      </c>
      <c r="AR14" s="134">
        <v>18</v>
      </c>
      <c r="AS14" s="134">
        <v>19</v>
      </c>
      <c r="AT14" s="134">
        <v>20</v>
      </c>
      <c r="AU14" s="135">
        <v>21</v>
      </c>
      <c r="AV14" s="136">
        <v>22</v>
      </c>
      <c r="AW14" s="134">
        <v>23</v>
      </c>
      <c r="AX14" s="134">
        <v>24</v>
      </c>
      <c r="AY14" s="134">
        <v>25</v>
      </c>
      <c r="AZ14" s="134">
        <v>26</v>
      </c>
      <c r="BA14" s="134">
        <v>27</v>
      </c>
      <c r="BB14" s="135">
        <v>28</v>
      </c>
      <c r="BC14" s="136" t="str">
        <f>IF($BI$3="暦月",IF(DAY(DATE($AJ$2,$AN$2,29))=29,29,""),"")</f>
        <v/>
      </c>
      <c r="BD14" s="134" t="str">
        <f>IF($BI$3="暦月",IF(DAY(DATE($AJ$2,$AN$2,30))=30,30,""),"")</f>
        <v/>
      </c>
      <c r="BE14" s="135" t="str">
        <f>IF($BI$3="暦月",IF(DAY(DATE($AJ$2,$AN$2,31))=31,31,""),"")</f>
        <v/>
      </c>
      <c r="BF14" s="969"/>
      <c r="BG14" s="970"/>
      <c r="BH14" s="974"/>
      <c r="BI14" s="970"/>
      <c r="BJ14" s="979"/>
      <c r="BK14" s="980"/>
      <c r="BL14" s="980"/>
      <c r="BM14" s="980"/>
      <c r="BN14" s="981"/>
    </row>
    <row r="15" spans="2:71" ht="20.25" hidden="1" customHeight="1" x14ac:dyDescent="0.15">
      <c r="B15" s="1034"/>
      <c r="C15" s="1037"/>
      <c r="D15" s="1040"/>
      <c r="E15" s="1041"/>
      <c r="F15" s="1042"/>
      <c r="G15" s="979"/>
      <c r="H15" s="1028"/>
      <c r="I15" s="129"/>
      <c r="J15" s="130"/>
      <c r="K15" s="129"/>
      <c r="L15" s="130"/>
      <c r="M15" s="1048"/>
      <c r="N15" s="1049"/>
      <c r="O15" s="1027"/>
      <c r="P15" s="980"/>
      <c r="Q15" s="980"/>
      <c r="R15" s="1028"/>
      <c r="S15" s="1027"/>
      <c r="T15" s="980"/>
      <c r="U15" s="980"/>
      <c r="V15" s="980"/>
      <c r="W15" s="1028"/>
      <c r="X15" s="131"/>
      <c r="Y15" s="131"/>
      <c r="Z15" s="132"/>
      <c r="AA15" s="133">
        <f>WEEKDAY(DATE($AJ$2,$AN$2,1))</f>
        <v>2</v>
      </c>
      <c r="AB15" s="134">
        <f>WEEKDAY(DATE($AJ$2,$AN$2,2))</f>
        <v>3</v>
      </c>
      <c r="AC15" s="134">
        <f>WEEKDAY(DATE($AJ$2,$AN$2,3))</f>
        <v>4</v>
      </c>
      <c r="AD15" s="134">
        <f>WEEKDAY(DATE($AJ$2,$AN$2,4))</f>
        <v>5</v>
      </c>
      <c r="AE15" s="134">
        <f>WEEKDAY(DATE($AJ$2,$AN$2,5))</f>
        <v>6</v>
      </c>
      <c r="AF15" s="134">
        <f>WEEKDAY(DATE($AJ$2,$AN$2,6))</f>
        <v>7</v>
      </c>
      <c r="AG15" s="135">
        <f>WEEKDAY(DATE($AJ$2,$AN$2,7))</f>
        <v>1</v>
      </c>
      <c r="AH15" s="136">
        <f>WEEKDAY(DATE($AJ$2,$AN$2,8))</f>
        <v>2</v>
      </c>
      <c r="AI15" s="134">
        <f>WEEKDAY(DATE($AJ$2,$AN$2,9))</f>
        <v>3</v>
      </c>
      <c r="AJ15" s="134">
        <f>WEEKDAY(DATE($AJ$2,$AN$2,10))</f>
        <v>4</v>
      </c>
      <c r="AK15" s="134">
        <f>WEEKDAY(DATE($AJ$2,$AN$2,11))</f>
        <v>5</v>
      </c>
      <c r="AL15" s="134">
        <f>WEEKDAY(DATE($AJ$2,$AN$2,12))</f>
        <v>6</v>
      </c>
      <c r="AM15" s="134">
        <f>WEEKDAY(DATE($AJ$2,$AN$2,13))</f>
        <v>7</v>
      </c>
      <c r="AN15" s="135">
        <f>WEEKDAY(DATE($AJ$2,$AN$2,14))</f>
        <v>1</v>
      </c>
      <c r="AO15" s="136">
        <f>WEEKDAY(DATE($AJ$2,$AN$2,15))</f>
        <v>2</v>
      </c>
      <c r="AP15" s="134">
        <f>WEEKDAY(DATE($AJ$2,$AN$2,16))</f>
        <v>3</v>
      </c>
      <c r="AQ15" s="134">
        <f>WEEKDAY(DATE($AJ$2,$AN$2,17))</f>
        <v>4</v>
      </c>
      <c r="AR15" s="134">
        <f>WEEKDAY(DATE($AJ$2,$AN$2,18))</f>
        <v>5</v>
      </c>
      <c r="AS15" s="134">
        <f>WEEKDAY(DATE($AJ$2,$AN$2,19))</f>
        <v>6</v>
      </c>
      <c r="AT15" s="134">
        <f>WEEKDAY(DATE($AJ$2,$AN$2,20))</f>
        <v>7</v>
      </c>
      <c r="AU15" s="135">
        <f>WEEKDAY(DATE($AJ$2,$AN$2,21))</f>
        <v>1</v>
      </c>
      <c r="AV15" s="136">
        <f>WEEKDAY(DATE($AJ$2,$AN$2,22))</f>
        <v>2</v>
      </c>
      <c r="AW15" s="134">
        <f>WEEKDAY(DATE($AJ$2,$AN$2,23))</f>
        <v>3</v>
      </c>
      <c r="AX15" s="134">
        <f>WEEKDAY(DATE($AJ$2,$AN$2,24))</f>
        <v>4</v>
      </c>
      <c r="AY15" s="134">
        <f>WEEKDAY(DATE($AJ$2,$AN$2,25))</f>
        <v>5</v>
      </c>
      <c r="AZ15" s="134">
        <f>WEEKDAY(DATE($AJ$2,$AN$2,26))</f>
        <v>6</v>
      </c>
      <c r="BA15" s="134">
        <f>WEEKDAY(DATE($AJ$2,$AN$2,27))</f>
        <v>7</v>
      </c>
      <c r="BB15" s="135">
        <f>WEEKDAY(DATE($AJ$2,$AN$2,28))</f>
        <v>1</v>
      </c>
      <c r="BC15" s="136">
        <f>IF(BC14=29,WEEKDAY(DATE($AJ$2,$AN$2,29)),0)</f>
        <v>0</v>
      </c>
      <c r="BD15" s="134">
        <f>IF(BD14=30,WEEKDAY(DATE($AJ$2,$AN$2,30)),0)</f>
        <v>0</v>
      </c>
      <c r="BE15" s="135">
        <f>IF(BE14=31,WEEKDAY(DATE($AJ$2,$AN$2,31)),0)</f>
        <v>0</v>
      </c>
      <c r="BF15" s="969"/>
      <c r="BG15" s="970"/>
      <c r="BH15" s="974"/>
      <c r="BI15" s="970"/>
      <c r="BJ15" s="979"/>
      <c r="BK15" s="980"/>
      <c r="BL15" s="980"/>
      <c r="BM15" s="980"/>
      <c r="BN15" s="981"/>
    </row>
    <row r="16" spans="2:71" ht="20.25" customHeight="1" thickBot="1" x14ac:dyDescent="0.2">
      <c r="B16" s="1035"/>
      <c r="C16" s="1038"/>
      <c r="D16" s="1043"/>
      <c r="E16" s="1044"/>
      <c r="F16" s="1045"/>
      <c r="G16" s="982"/>
      <c r="H16" s="1030"/>
      <c r="I16" s="137"/>
      <c r="J16" s="138"/>
      <c r="K16" s="137"/>
      <c r="L16" s="138"/>
      <c r="M16" s="1050"/>
      <c r="N16" s="1051"/>
      <c r="O16" s="1029"/>
      <c r="P16" s="983"/>
      <c r="Q16" s="983"/>
      <c r="R16" s="1030"/>
      <c r="S16" s="1029"/>
      <c r="T16" s="983"/>
      <c r="U16" s="983"/>
      <c r="V16" s="983"/>
      <c r="W16" s="1030"/>
      <c r="X16" s="139"/>
      <c r="Y16" s="139"/>
      <c r="Z16" s="140"/>
      <c r="AA16" s="141" t="str">
        <f>IF(AA15=1,"日",IF(AA15=2,"月",IF(AA15=3,"火",IF(AA15=4,"水",IF(AA15=5,"木",IF(AA15=6,"金","土"))))))</f>
        <v>月</v>
      </c>
      <c r="AB16" s="142" t="str">
        <f t="shared" ref="AB16:BB16" si="0">IF(AB15=1,"日",IF(AB15=2,"月",IF(AB15=3,"火",IF(AB15=4,"水",IF(AB15=5,"木",IF(AB15=6,"金","土"))))))</f>
        <v>火</v>
      </c>
      <c r="AC16" s="142" t="str">
        <f t="shared" si="0"/>
        <v>水</v>
      </c>
      <c r="AD16" s="142" t="str">
        <f t="shared" si="0"/>
        <v>木</v>
      </c>
      <c r="AE16" s="142" t="str">
        <f t="shared" si="0"/>
        <v>金</v>
      </c>
      <c r="AF16" s="142" t="str">
        <f t="shared" si="0"/>
        <v>土</v>
      </c>
      <c r="AG16" s="143" t="str">
        <f t="shared" si="0"/>
        <v>日</v>
      </c>
      <c r="AH16" s="144" t="str">
        <f>IF(AH15=1,"日",IF(AH15=2,"月",IF(AH15=3,"火",IF(AH15=4,"水",IF(AH15=5,"木",IF(AH15=6,"金","土"))))))</f>
        <v>月</v>
      </c>
      <c r="AI16" s="142" t="str">
        <f t="shared" si="0"/>
        <v>火</v>
      </c>
      <c r="AJ16" s="142" t="str">
        <f t="shared" si="0"/>
        <v>水</v>
      </c>
      <c r="AK16" s="142" t="str">
        <f t="shared" si="0"/>
        <v>木</v>
      </c>
      <c r="AL16" s="142" t="str">
        <f t="shared" si="0"/>
        <v>金</v>
      </c>
      <c r="AM16" s="142" t="str">
        <f t="shared" si="0"/>
        <v>土</v>
      </c>
      <c r="AN16" s="143" t="str">
        <f t="shared" si="0"/>
        <v>日</v>
      </c>
      <c r="AO16" s="144" t="str">
        <f>IF(AO15=1,"日",IF(AO15=2,"月",IF(AO15=3,"火",IF(AO15=4,"水",IF(AO15=5,"木",IF(AO15=6,"金","土"))))))</f>
        <v>月</v>
      </c>
      <c r="AP16" s="142" t="str">
        <f t="shared" si="0"/>
        <v>火</v>
      </c>
      <c r="AQ16" s="142" t="str">
        <f t="shared" si="0"/>
        <v>水</v>
      </c>
      <c r="AR16" s="142" t="str">
        <f t="shared" si="0"/>
        <v>木</v>
      </c>
      <c r="AS16" s="142" t="str">
        <f t="shared" si="0"/>
        <v>金</v>
      </c>
      <c r="AT16" s="142" t="str">
        <f t="shared" si="0"/>
        <v>土</v>
      </c>
      <c r="AU16" s="143" t="str">
        <f t="shared" si="0"/>
        <v>日</v>
      </c>
      <c r="AV16" s="144" t="str">
        <f>IF(AV15=1,"日",IF(AV15=2,"月",IF(AV15=3,"火",IF(AV15=4,"水",IF(AV15=5,"木",IF(AV15=6,"金","土"))))))</f>
        <v>月</v>
      </c>
      <c r="AW16" s="142" t="str">
        <f t="shared" si="0"/>
        <v>火</v>
      </c>
      <c r="AX16" s="142" t="str">
        <f t="shared" si="0"/>
        <v>水</v>
      </c>
      <c r="AY16" s="142" t="str">
        <f t="shared" si="0"/>
        <v>木</v>
      </c>
      <c r="AZ16" s="142" t="str">
        <f t="shared" si="0"/>
        <v>金</v>
      </c>
      <c r="BA16" s="142" t="str">
        <f t="shared" si="0"/>
        <v>土</v>
      </c>
      <c r="BB16" s="143" t="str">
        <f t="shared" si="0"/>
        <v>日</v>
      </c>
      <c r="BC16" s="142" t="str">
        <f>IF(BC15=1,"日",IF(BC15=2,"月",IF(BC15=3,"火",IF(BC15=4,"水",IF(BC15=5,"木",IF(BC15=6,"金",IF(BC15=0,"","土")))))))</f>
        <v/>
      </c>
      <c r="BD16" s="142" t="str">
        <f>IF(BD15=1,"日",IF(BD15=2,"月",IF(BD15=3,"火",IF(BD15=4,"水",IF(BD15=5,"木",IF(BD15=6,"金",IF(BD15=0,"","土")))))))</f>
        <v/>
      </c>
      <c r="BE16" s="142" t="str">
        <f>IF(BE15=1,"日",IF(BE15=2,"月",IF(BE15=3,"火",IF(BE15=4,"水",IF(BE15=5,"木",IF(BE15=6,"金",IF(BE15=0,"","土")))))))</f>
        <v/>
      </c>
      <c r="BF16" s="971"/>
      <c r="BG16" s="972"/>
      <c r="BH16" s="975"/>
      <c r="BI16" s="972"/>
      <c r="BJ16" s="982"/>
      <c r="BK16" s="983"/>
      <c r="BL16" s="983"/>
      <c r="BM16" s="983"/>
      <c r="BN16" s="984"/>
    </row>
    <row r="17" spans="2:66" ht="20.25" customHeight="1" x14ac:dyDescent="0.15">
      <c r="B17" s="992">
        <f>B15+1</f>
        <v>1</v>
      </c>
      <c r="C17" s="1007"/>
      <c r="D17" s="1008"/>
      <c r="E17" s="1009"/>
      <c r="F17" s="1010"/>
      <c r="G17" s="1011"/>
      <c r="H17" s="1012"/>
      <c r="I17" s="145"/>
      <c r="J17" s="146"/>
      <c r="K17" s="145"/>
      <c r="L17" s="146"/>
      <c r="M17" s="1013"/>
      <c r="N17" s="1014"/>
      <c r="O17" s="1015"/>
      <c r="P17" s="1016"/>
      <c r="Q17" s="1016"/>
      <c r="R17" s="1012"/>
      <c r="S17" s="1019"/>
      <c r="T17" s="1020"/>
      <c r="U17" s="1020"/>
      <c r="V17" s="1020"/>
      <c r="W17" s="1021"/>
      <c r="X17" s="147" t="s">
        <v>192</v>
      </c>
      <c r="Y17" s="148"/>
      <c r="Z17" s="149"/>
      <c r="AA17" s="150"/>
      <c r="AB17" s="151"/>
      <c r="AC17" s="151"/>
      <c r="AD17" s="151"/>
      <c r="AE17" s="151"/>
      <c r="AF17" s="151"/>
      <c r="AG17" s="152"/>
      <c r="AH17" s="150"/>
      <c r="AI17" s="151"/>
      <c r="AJ17" s="151"/>
      <c r="AK17" s="151"/>
      <c r="AL17" s="151"/>
      <c r="AM17" s="151"/>
      <c r="AN17" s="152"/>
      <c r="AO17" s="150"/>
      <c r="AP17" s="151"/>
      <c r="AQ17" s="151"/>
      <c r="AR17" s="151"/>
      <c r="AS17" s="151"/>
      <c r="AT17" s="151"/>
      <c r="AU17" s="152"/>
      <c r="AV17" s="150"/>
      <c r="AW17" s="151"/>
      <c r="AX17" s="151"/>
      <c r="AY17" s="151"/>
      <c r="AZ17" s="151"/>
      <c r="BA17" s="151"/>
      <c r="BB17" s="152"/>
      <c r="BC17" s="150"/>
      <c r="BD17" s="151"/>
      <c r="BE17" s="151"/>
      <c r="BF17" s="1067"/>
      <c r="BG17" s="1068"/>
      <c r="BH17" s="1069"/>
      <c r="BI17" s="1070"/>
      <c r="BJ17" s="1071"/>
      <c r="BK17" s="1072"/>
      <c r="BL17" s="1072"/>
      <c r="BM17" s="1072"/>
      <c r="BN17" s="1073"/>
    </row>
    <row r="18" spans="2:66" ht="20.25" customHeight="1" x14ac:dyDescent="0.15">
      <c r="B18" s="993"/>
      <c r="C18" s="995"/>
      <c r="D18" s="998"/>
      <c r="E18" s="965"/>
      <c r="F18" s="997"/>
      <c r="G18" s="1001"/>
      <c r="H18" s="1002"/>
      <c r="I18" s="153"/>
      <c r="J18" s="154">
        <f>G17</f>
        <v>0</v>
      </c>
      <c r="K18" s="153"/>
      <c r="L18" s="154">
        <f>M17</f>
        <v>0</v>
      </c>
      <c r="M18" s="1005"/>
      <c r="N18" s="1006"/>
      <c r="O18" s="1017"/>
      <c r="P18" s="1018"/>
      <c r="Q18" s="1018"/>
      <c r="R18" s="1002"/>
      <c r="S18" s="1022"/>
      <c r="T18" s="1023"/>
      <c r="U18" s="1023"/>
      <c r="V18" s="1023"/>
      <c r="W18" s="1024"/>
      <c r="X18" s="155" t="s">
        <v>195</v>
      </c>
      <c r="Y18" s="156"/>
      <c r="Z18" s="157"/>
      <c r="AA18" s="158" t="str">
        <f>IF(AA17="","",VLOOKUP(AA17,'シフト記号表（従来型・ユニット型共通）'!$C$6:$L$47,10,FALSE))</f>
        <v/>
      </c>
      <c r="AB18" s="159" t="str">
        <f>IF(AB17="","",VLOOKUP(AB17,'シフト記号表（従来型・ユニット型共通）'!$C$6:$L$47,10,FALSE))</f>
        <v/>
      </c>
      <c r="AC18" s="159" t="str">
        <f>IF(AC17="","",VLOOKUP(AC17,'シフト記号表（従来型・ユニット型共通）'!$C$6:$L$47,10,FALSE))</f>
        <v/>
      </c>
      <c r="AD18" s="159" t="str">
        <f>IF(AD17="","",VLOOKUP(AD17,'シフト記号表（従来型・ユニット型共通）'!$C$6:$L$47,10,FALSE))</f>
        <v/>
      </c>
      <c r="AE18" s="159" t="str">
        <f>IF(AE17="","",VLOOKUP(AE17,'シフト記号表（従来型・ユニット型共通）'!$C$6:$L$47,10,FALSE))</f>
        <v/>
      </c>
      <c r="AF18" s="159" t="str">
        <f>IF(AF17="","",VLOOKUP(AF17,'シフト記号表（従来型・ユニット型共通）'!$C$6:$L$47,10,FALSE))</f>
        <v/>
      </c>
      <c r="AG18" s="160" t="str">
        <f>IF(AG17="","",VLOOKUP(AG17,'シフト記号表（従来型・ユニット型共通）'!$C$6:$L$47,10,FALSE))</f>
        <v/>
      </c>
      <c r="AH18" s="158" t="str">
        <f>IF(AH17="","",VLOOKUP(AH17,'シフト記号表（従来型・ユニット型共通）'!$C$6:$L$47,10,FALSE))</f>
        <v/>
      </c>
      <c r="AI18" s="159" t="str">
        <f>IF(AI17="","",VLOOKUP(AI17,'シフト記号表（従来型・ユニット型共通）'!$C$6:$L$47,10,FALSE))</f>
        <v/>
      </c>
      <c r="AJ18" s="159" t="str">
        <f>IF(AJ17="","",VLOOKUP(AJ17,'シフト記号表（従来型・ユニット型共通）'!$C$6:$L$47,10,FALSE))</f>
        <v/>
      </c>
      <c r="AK18" s="159" t="str">
        <f>IF(AK17="","",VLOOKUP(AK17,'シフト記号表（従来型・ユニット型共通）'!$C$6:$L$47,10,FALSE))</f>
        <v/>
      </c>
      <c r="AL18" s="159" t="str">
        <f>IF(AL17="","",VLOOKUP(AL17,'シフト記号表（従来型・ユニット型共通）'!$C$6:$L$47,10,FALSE))</f>
        <v/>
      </c>
      <c r="AM18" s="159" t="str">
        <f>IF(AM17="","",VLOOKUP(AM17,'シフト記号表（従来型・ユニット型共通）'!$C$6:$L$47,10,FALSE))</f>
        <v/>
      </c>
      <c r="AN18" s="160" t="str">
        <f>IF(AN17="","",VLOOKUP(AN17,'シフト記号表（従来型・ユニット型共通）'!$C$6:$L$47,10,FALSE))</f>
        <v/>
      </c>
      <c r="AO18" s="158" t="str">
        <f>IF(AO17="","",VLOOKUP(AO17,'シフト記号表（従来型・ユニット型共通）'!$C$6:$L$47,10,FALSE))</f>
        <v/>
      </c>
      <c r="AP18" s="159" t="str">
        <f>IF(AP17="","",VLOOKUP(AP17,'シフト記号表（従来型・ユニット型共通）'!$C$6:$L$47,10,FALSE))</f>
        <v/>
      </c>
      <c r="AQ18" s="159" t="str">
        <f>IF(AQ17="","",VLOOKUP(AQ17,'シフト記号表（従来型・ユニット型共通）'!$C$6:$L$47,10,FALSE))</f>
        <v/>
      </c>
      <c r="AR18" s="159" t="str">
        <f>IF(AR17="","",VLOOKUP(AR17,'シフト記号表（従来型・ユニット型共通）'!$C$6:$L$47,10,FALSE))</f>
        <v/>
      </c>
      <c r="AS18" s="159" t="str">
        <f>IF(AS17="","",VLOOKUP(AS17,'シフト記号表（従来型・ユニット型共通）'!$C$6:$L$47,10,FALSE))</f>
        <v/>
      </c>
      <c r="AT18" s="159" t="str">
        <f>IF(AT17="","",VLOOKUP(AT17,'シフト記号表（従来型・ユニット型共通）'!$C$6:$L$47,10,FALSE))</f>
        <v/>
      </c>
      <c r="AU18" s="160" t="str">
        <f>IF(AU17="","",VLOOKUP(AU17,'シフト記号表（従来型・ユニット型共通）'!$C$6:$L$47,10,FALSE))</f>
        <v/>
      </c>
      <c r="AV18" s="158" t="str">
        <f>IF(AV17="","",VLOOKUP(AV17,'シフト記号表（従来型・ユニット型共通）'!$C$6:$L$47,10,FALSE))</f>
        <v/>
      </c>
      <c r="AW18" s="159" t="str">
        <f>IF(AW17="","",VLOOKUP(AW17,'シフト記号表（従来型・ユニット型共通）'!$C$6:$L$47,10,FALSE))</f>
        <v/>
      </c>
      <c r="AX18" s="159" t="str">
        <f>IF(AX17="","",VLOOKUP(AX17,'シフト記号表（従来型・ユニット型共通）'!$C$6:$L$47,10,FALSE))</f>
        <v/>
      </c>
      <c r="AY18" s="159" t="str">
        <f>IF(AY17="","",VLOOKUP(AY17,'シフト記号表（従来型・ユニット型共通）'!$C$6:$L$47,10,FALSE))</f>
        <v/>
      </c>
      <c r="AZ18" s="159" t="str">
        <f>IF(AZ17="","",VLOOKUP(AZ17,'シフト記号表（従来型・ユニット型共通）'!$C$6:$L$47,10,FALSE))</f>
        <v/>
      </c>
      <c r="BA18" s="159" t="str">
        <f>IF(BA17="","",VLOOKUP(BA17,'シフト記号表（従来型・ユニット型共通）'!$C$6:$L$47,10,FALSE))</f>
        <v/>
      </c>
      <c r="BB18" s="160" t="str">
        <f>IF(BB17="","",VLOOKUP(BB17,'シフト記号表（従来型・ユニット型共通）'!$C$6:$L$47,10,FALSE))</f>
        <v/>
      </c>
      <c r="BC18" s="158" t="str">
        <f>IF(BC17="","",VLOOKUP(BC17,'シフト記号表（従来型・ユニット型共通）'!$C$6:$L$47,10,FALSE))</f>
        <v/>
      </c>
      <c r="BD18" s="159" t="str">
        <f>IF(BD17="","",VLOOKUP(BD17,'シフト記号表（従来型・ユニット型共通）'!$C$6:$L$47,10,FALSE))</f>
        <v/>
      </c>
      <c r="BE18" s="159" t="str">
        <f>IF(BE17="","",VLOOKUP(BE17,'シフト記号表（従来型・ユニット型共通）'!$C$6:$L$47,10,FALSE))</f>
        <v/>
      </c>
      <c r="BF18" s="1064">
        <f>IF($BI$3="４週",SUM(AA18:BB18),IF($BI$3="暦月",SUM(AA18:BE18),""))</f>
        <v>0</v>
      </c>
      <c r="BG18" s="1065"/>
      <c r="BH18" s="1066">
        <f>IF($BI$3="４週",BF18/4,IF($BI$3="暦月",(BF18/($BI$8/7)),""))</f>
        <v>0</v>
      </c>
      <c r="BI18" s="1065"/>
      <c r="BJ18" s="1061"/>
      <c r="BK18" s="1062"/>
      <c r="BL18" s="1062"/>
      <c r="BM18" s="1062"/>
      <c r="BN18" s="1063"/>
    </row>
    <row r="19" spans="2:66" ht="20.25" customHeight="1" x14ac:dyDescent="0.15">
      <c r="B19" s="992">
        <f>B17+1</f>
        <v>2</v>
      </c>
      <c r="C19" s="994"/>
      <c r="D19" s="996"/>
      <c r="E19" s="965"/>
      <c r="F19" s="997"/>
      <c r="G19" s="999"/>
      <c r="H19" s="1000"/>
      <c r="I19" s="161"/>
      <c r="J19" s="162"/>
      <c r="K19" s="161"/>
      <c r="L19" s="162"/>
      <c r="M19" s="1003"/>
      <c r="N19" s="1004"/>
      <c r="O19" s="1052"/>
      <c r="P19" s="1053"/>
      <c r="Q19" s="1053"/>
      <c r="R19" s="1000"/>
      <c r="S19" s="1022"/>
      <c r="T19" s="1023"/>
      <c r="U19" s="1023"/>
      <c r="V19" s="1023"/>
      <c r="W19" s="1024"/>
      <c r="X19" s="163" t="s">
        <v>192</v>
      </c>
      <c r="Y19" s="164"/>
      <c r="Z19" s="165"/>
      <c r="AA19" s="166"/>
      <c r="AB19" s="167"/>
      <c r="AC19" s="167"/>
      <c r="AD19" s="167"/>
      <c r="AE19" s="167"/>
      <c r="AF19" s="167"/>
      <c r="AG19" s="168"/>
      <c r="AH19" s="166"/>
      <c r="AI19" s="167"/>
      <c r="AJ19" s="167"/>
      <c r="AK19" s="167"/>
      <c r="AL19" s="167"/>
      <c r="AM19" s="167"/>
      <c r="AN19" s="168"/>
      <c r="AO19" s="166"/>
      <c r="AP19" s="167"/>
      <c r="AQ19" s="167"/>
      <c r="AR19" s="167"/>
      <c r="AS19" s="167"/>
      <c r="AT19" s="167"/>
      <c r="AU19" s="168"/>
      <c r="AV19" s="166"/>
      <c r="AW19" s="167"/>
      <c r="AX19" s="167"/>
      <c r="AY19" s="167"/>
      <c r="AZ19" s="167"/>
      <c r="BA19" s="167"/>
      <c r="BB19" s="168"/>
      <c r="BC19" s="166"/>
      <c r="BD19" s="167"/>
      <c r="BE19" s="169"/>
      <c r="BF19" s="1054"/>
      <c r="BG19" s="1055"/>
      <c r="BH19" s="1056"/>
      <c r="BI19" s="1057"/>
      <c r="BJ19" s="1058"/>
      <c r="BK19" s="1059"/>
      <c r="BL19" s="1059"/>
      <c r="BM19" s="1059"/>
      <c r="BN19" s="1060"/>
    </row>
    <row r="20" spans="2:66" ht="20.25" customHeight="1" x14ac:dyDescent="0.15">
      <c r="B20" s="993"/>
      <c r="C20" s="995"/>
      <c r="D20" s="998"/>
      <c r="E20" s="965"/>
      <c r="F20" s="997"/>
      <c r="G20" s="1001"/>
      <c r="H20" s="1002"/>
      <c r="I20" s="153"/>
      <c r="J20" s="154">
        <f>G19</f>
        <v>0</v>
      </c>
      <c r="K20" s="153"/>
      <c r="L20" s="154">
        <f>M19</f>
        <v>0</v>
      </c>
      <c r="M20" s="1005"/>
      <c r="N20" s="1006"/>
      <c r="O20" s="1017"/>
      <c r="P20" s="1018"/>
      <c r="Q20" s="1018"/>
      <c r="R20" s="1002"/>
      <c r="S20" s="1022"/>
      <c r="T20" s="1023"/>
      <c r="U20" s="1023"/>
      <c r="V20" s="1023"/>
      <c r="W20" s="1024"/>
      <c r="X20" s="155" t="s">
        <v>195</v>
      </c>
      <c r="Y20" s="156"/>
      <c r="Z20" s="157"/>
      <c r="AA20" s="158" t="str">
        <f>IF(AA19="","",VLOOKUP(AA19,'シフト記号表（従来型・ユニット型共通）'!$C$6:$L$47,10,FALSE))</f>
        <v/>
      </c>
      <c r="AB20" s="159" t="str">
        <f>IF(AB19="","",VLOOKUP(AB19,'シフト記号表（従来型・ユニット型共通）'!$C$6:$L$47,10,FALSE))</f>
        <v/>
      </c>
      <c r="AC20" s="159" t="str">
        <f>IF(AC19="","",VLOOKUP(AC19,'シフト記号表（従来型・ユニット型共通）'!$C$6:$L$47,10,FALSE))</f>
        <v/>
      </c>
      <c r="AD20" s="159" t="str">
        <f>IF(AD19="","",VLOOKUP(AD19,'シフト記号表（従来型・ユニット型共通）'!$C$6:$L$47,10,FALSE))</f>
        <v/>
      </c>
      <c r="AE20" s="159" t="str">
        <f>IF(AE19="","",VLOOKUP(AE19,'シフト記号表（従来型・ユニット型共通）'!$C$6:$L$47,10,FALSE))</f>
        <v/>
      </c>
      <c r="AF20" s="159" t="str">
        <f>IF(AF19="","",VLOOKUP(AF19,'シフト記号表（従来型・ユニット型共通）'!$C$6:$L$47,10,FALSE))</f>
        <v/>
      </c>
      <c r="AG20" s="160" t="str">
        <f>IF(AG19="","",VLOOKUP(AG19,'シフト記号表（従来型・ユニット型共通）'!$C$6:$L$47,10,FALSE))</f>
        <v/>
      </c>
      <c r="AH20" s="158" t="str">
        <f>IF(AH19="","",VLOOKUP(AH19,'シフト記号表（従来型・ユニット型共通）'!$C$6:$L$47,10,FALSE))</f>
        <v/>
      </c>
      <c r="AI20" s="159" t="str">
        <f>IF(AI19="","",VLOOKUP(AI19,'シフト記号表（従来型・ユニット型共通）'!$C$6:$L$47,10,FALSE))</f>
        <v/>
      </c>
      <c r="AJ20" s="159" t="str">
        <f>IF(AJ19="","",VLOOKUP(AJ19,'シフト記号表（従来型・ユニット型共通）'!$C$6:$L$47,10,FALSE))</f>
        <v/>
      </c>
      <c r="AK20" s="159" t="str">
        <f>IF(AK19="","",VLOOKUP(AK19,'シフト記号表（従来型・ユニット型共通）'!$C$6:$L$47,10,FALSE))</f>
        <v/>
      </c>
      <c r="AL20" s="159" t="str">
        <f>IF(AL19="","",VLOOKUP(AL19,'シフト記号表（従来型・ユニット型共通）'!$C$6:$L$47,10,FALSE))</f>
        <v/>
      </c>
      <c r="AM20" s="159" t="str">
        <f>IF(AM19="","",VLOOKUP(AM19,'シフト記号表（従来型・ユニット型共通）'!$C$6:$L$47,10,FALSE))</f>
        <v/>
      </c>
      <c r="AN20" s="160" t="str">
        <f>IF(AN19="","",VLOOKUP(AN19,'シフト記号表（従来型・ユニット型共通）'!$C$6:$L$47,10,FALSE))</f>
        <v/>
      </c>
      <c r="AO20" s="158" t="str">
        <f>IF(AO19="","",VLOOKUP(AO19,'シフト記号表（従来型・ユニット型共通）'!$C$6:$L$47,10,FALSE))</f>
        <v/>
      </c>
      <c r="AP20" s="159" t="str">
        <f>IF(AP19="","",VLOOKUP(AP19,'シフト記号表（従来型・ユニット型共通）'!$C$6:$L$47,10,FALSE))</f>
        <v/>
      </c>
      <c r="AQ20" s="159" t="str">
        <f>IF(AQ19="","",VLOOKUP(AQ19,'シフト記号表（従来型・ユニット型共通）'!$C$6:$L$47,10,FALSE))</f>
        <v/>
      </c>
      <c r="AR20" s="159" t="str">
        <f>IF(AR19="","",VLOOKUP(AR19,'シフト記号表（従来型・ユニット型共通）'!$C$6:$L$47,10,FALSE))</f>
        <v/>
      </c>
      <c r="AS20" s="159" t="str">
        <f>IF(AS19="","",VLOOKUP(AS19,'シフト記号表（従来型・ユニット型共通）'!$C$6:$L$47,10,FALSE))</f>
        <v/>
      </c>
      <c r="AT20" s="159" t="str">
        <f>IF(AT19="","",VLOOKUP(AT19,'シフト記号表（従来型・ユニット型共通）'!$C$6:$L$47,10,FALSE))</f>
        <v/>
      </c>
      <c r="AU20" s="160" t="str">
        <f>IF(AU19="","",VLOOKUP(AU19,'シフト記号表（従来型・ユニット型共通）'!$C$6:$L$47,10,FALSE))</f>
        <v/>
      </c>
      <c r="AV20" s="158" t="str">
        <f>IF(AV19="","",VLOOKUP(AV19,'シフト記号表（従来型・ユニット型共通）'!$C$6:$L$47,10,FALSE))</f>
        <v/>
      </c>
      <c r="AW20" s="159" t="str">
        <f>IF(AW19="","",VLOOKUP(AW19,'シフト記号表（従来型・ユニット型共通）'!$C$6:$L$47,10,FALSE))</f>
        <v/>
      </c>
      <c r="AX20" s="159" t="str">
        <f>IF(AX19="","",VLOOKUP(AX19,'シフト記号表（従来型・ユニット型共通）'!$C$6:$L$47,10,FALSE))</f>
        <v/>
      </c>
      <c r="AY20" s="159" t="str">
        <f>IF(AY19="","",VLOOKUP(AY19,'シフト記号表（従来型・ユニット型共通）'!$C$6:$L$47,10,FALSE))</f>
        <v/>
      </c>
      <c r="AZ20" s="159" t="str">
        <f>IF(AZ19="","",VLOOKUP(AZ19,'シフト記号表（従来型・ユニット型共通）'!$C$6:$L$47,10,FALSE))</f>
        <v/>
      </c>
      <c r="BA20" s="159" t="str">
        <f>IF(BA19="","",VLOOKUP(BA19,'シフト記号表（従来型・ユニット型共通）'!$C$6:$L$47,10,FALSE))</f>
        <v/>
      </c>
      <c r="BB20" s="160" t="str">
        <f>IF(BB19="","",VLOOKUP(BB19,'シフト記号表（従来型・ユニット型共通）'!$C$6:$L$47,10,FALSE))</f>
        <v/>
      </c>
      <c r="BC20" s="158" t="str">
        <f>IF(BC19="","",VLOOKUP(BC19,'シフト記号表（従来型・ユニット型共通）'!$C$6:$L$47,10,FALSE))</f>
        <v/>
      </c>
      <c r="BD20" s="159" t="str">
        <f>IF(BD19="","",VLOOKUP(BD19,'シフト記号表（従来型・ユニット型共通）'!$C$6:$L$47,10,FALSE))</f>
        <v/>
      </c>
      <c r="BE20" s="159" t="str">
        <f>IF(BE19="","",VLOOKUP(BE19,'シフト記号表（従来型・ユニット型共通）'!$C$6:$L$47,10,FALSE))</f>
        <v/>
      </c>
      <c r="BF20" s="1064">
        <f>IF($BI$3="４週",SUM(AA20:BB20),IF($BI$3="暦月",SUM(AA20:BE20),""))</f>
        <v>0</v>
      </c>
      <c r="BG20" s="1065"/>
      <c r="BH20" s="1066">
        <f>IF($BI$3="４週",BF20/4,IF($BI$3="暦月",(BF20/($BI$8/7)),""))</f>
        <v>0</v>
      </c>
      <c r="BI20" s="1065"/>
      <c r="BJ20" s="1061"/>
      <c r="BK20" s="1062"/>
      <c r="BL20" s="1062"/>
      <c r="BM20" s="1062"/>
      <c r="BN20" s="1063"/>
    </row>
    <row r="21" spans="2:66" ht="20.25" customHeight="1" x14ac:dyDescent="0.15">
      <c r="B21" s="992">
        <f>B19+1</f>
        <v>3</v>
      </c>
      <c r="C21" s="994"/>
      <c r="D21" s="996"/>
      <c r="E21" s="965"/>
      <c r="F21" s="997"/>
      <c r="G21" s="999"/>
      <c r="H21" s="1000"/>
      <c r="I21" s="153"/>
      <c r="J21" s="154"/>
      <c r="K21" s="153"/>
      <c r="L21" s="154"/>
      <c r="M21" s="1003"/>
      <c r="N21" s="1004"/>
      <c r="O21" s="1052"/>
      <c r="P21" s="1053"/>
      <c r="Q21" s="1053"/>
      <c r="R21" s="1000"/>
      <c r="S21" s="1022"/>
      <c r="T21" s="1023"/>
      <c r="U21" s="1023"/>
      <c r="V21" s="1023"/>
      <c r="W21" s="1024"/>
      <c r="X21" s="163" t="s">
        <v>192</v>
      </c>
      <c r="Y21" s="164"/>
      <c r="Z21" s="165"/>
      <c r="AA21" s="166"/>
      <c r="AB21" s="167"/>
      <c r="AC21" s="167"/>
      <c r="AD21" s="167"/>
      <c r="AE21" s="167"/>
      <c r="AF21" s="167"/>
      <c r="AG21" s="168"/>
      <c r="AH21" s="166"/>
      <c r="AI21" s="167"/>
      <c r="AJ21" s="167"/>
      <c r="AK21" s="167"/>
      <c r="AL21" s="167"/>
      <c r="AM21" s="167"/>
      <c r="AN21" s="168"/>
      <c r="AO21" s="166"/>
      <c r="AP21" s="167"/>
      <c r="AQ21" s="167"/>
      <c r="AR21" s="167"/>
      <c r="AS21" s="167"/>
      <c r="AT21" s="167"/>
      <c r="AU21" s="168"/>
      <c r="AV21" s="166"/>
      <c r="AW21" s="167"/>
      <c r="AX21" s="167"/>
      <c r="AY21" s="167"/>
      <c r="AZ21" s="167"/>
      <c r="BA21" s="167"/>
      <c r="BB21" s="168"/>
      <c r="BC21" s="166"/>
      <c r="BD21" s="167"/>
      <c r="BE21" s="169"/>
      <c r="BF21" s="1054"/>
      <c r="BG21" s="1055"/>
      <c r="BH21" s="1056"/>
      <c r="BI21" s="1057"/>
      <c r="BJ21" s="1058"/>
      <c r="BK21" s="1059"/>
      <c r="BL21" s="1059"/>
      <c r="BM21" s="1059"/>
      <c r="BN21" s="1060"/>
    </row>
    <row r="22" spans="2:66" ht="20.25" customHeight="1" x14ac:dyDescent="0.15">
      <c r="B22" s="993"/>
      <c r="C22" s="995"/>
      <c r="D22" s="998"/>
      <c r="E22" s="965"/>
      <c r="F22" s="997"/>
      <c r="G22" s="1001"/>
      <c r="H22" s="1002"/>
      <c r="I22" s="153"/>
      <c r="J22" s="154">
        <f>G21</f>
        <v>0</v>
      </c>
      <c r="K22" s="153"/>
      <c r="L22" s="154">
        <f>M21</f>
        <v>0</v>
      </c>
      <c r="M22" s="1005"/>
      <c r="N22" s="1006"/>
      <c r="O22" s="1017"/>
      <c r="P22" s="1018"/>
      <c r="Q22" s="1018"/>
      <c r="R22" s="1002"/>
      <c r="S22" s="1022"/>
      <c r="T22" s="1023"/>
      <c r="U22" s="1023"/>
      <c r="V22" s="1023"/>
      <c r="W22" s="1024"/>
      <c r="X22" s="155" t="s">
        <v>195</v>
      </c>
      <c r="Y22" s="156"/>
      <c r="Z22" s="157"/>
      <c r="AA22" s="158" t="str">
        <f>IF(AA21="","",VLOOKUP(AA21,'シフト記号表（従来型・ユニット型共通）'!$C$6:$L$47,10,FALSE))</f>
        <v/>
      </c>
      <c r="AB22" s="159" t="str">
        <f>IF(AB21="","",VLOOKUP(AB21,'シフト記号表（従来型・ユニット型共通）'!$C$6:$L$47,10,FALSE))</f>
        <v/>
      </c>
      <c r="AC22" s="159" t="str">
        <f>IF(AC21="","",VLOOKUP(AC21,'シフト記号表（従来型・ユニット型共通）'!$C$6:$L$47,10,FALSE))</f>
        <v/>
      </c>
      <c r="AD22" s="159" t="str">
        <f>IF(AD21="","",VLOOKUP(AD21,'シフト記号表（従来型・ユニット型共通）'!$C$6:$L$47,10,FALSE))</f>
        <v/>
      </c>
      <c r="AE22" s="159" t="str">
        <f>IF(AE21="","",VLOOKUP(AE21,'シフト記号表（従来型・ユニット型共通）'!$C$6:$L$47,10,FALSE))</f>
        <v/>
      </c>
      <c r="AF22" s="159" t="str">
        <f>IF(AF21="","",VLOOKUP(AF21,'シフト記号表（従来型・ユニット型共通）'!$C$6:$L$47,10,FALSE))</f>
        <v/>
      </c>
      <c r="AG22" s="160" t="str">
        <f>IF(AG21="","",VLOOKUP(AG21,'シフト記号表（従来型・ユニット型共通）'!$C$6:$L$47,10,FALSE))</f>
        <v/>
      </c>
      <c r="AH22" s="158" t="str">
        <f>IF(AH21="","",VLOOKUP(AH21,'シフト記号表（従来型・ユニット型共通）'!$C$6:$L$47,10,FALSE))</f>
        <v/>
      </c>
      <c r="AI22" s="159" t="str">
        <f>IF(AI21="","",VLOOKUP(AI21,'シフト記号表（従来型・ユニット型共通）'!$C$6:$L$47,10,FALSE))</f>
        <v/>
      </c>
      <c r="AJ22" s="159" t="str">
        <f>IF(AJ21="","",VLOOKUP(AJ21,'シフト記号表（従来型・ユニット型共通）'!$C$6:$L$47,10,FALSE))</f>
        <v/>
      </c>
      <c r="AK22" s="159" t="str">
        <f>IF(AK21="","",VLOOKUP(AK21,'シフト記号表（従来型・ユニット型共通）'!$C$6:$L$47,10,FALSE))</f>
        <v/>
      </c>
      <c r="AL22" s="159" t="str">
        <f>IF(AL21="","",VLOOKUP(AL21,'シフト記号表（従来型・ユニット型共通）'!$C$6:$L$47,10,FALSE))</f>
        <v/>
      </c>
      <c r="AM22" s="159" t="str">
        <f>IF(AM21="","",VLOOKUP(AM21,'シフト記号表（従来型・ユニット型共通）'!$C$6:$L$47,10,FALSE))</f>
        <v/>
      </c>
      <c r="AN22" s="160" t="str">
        <f>IF(AN21="","",VLOOKUP(AN21,'シフト記号表（従来型・ユニット型共通）'!$C$6:$L$47,10,FALSE))</f>
        <v/>
      </c>
      <c r="AO22" s="158" t="str">
        <f>IF(AO21="","",VLOOKUP(AO21,'シフト記号表（従来型・ユニット型共通）'!$C$6:$L$47,10,FALSE))</f>
        <v/>
      </c>
      <c r="AP22" s="159" t="str">
        <f>IF(AP21="","",VLOOKUP(AP21,'シフト記号表（従来型・ユニット型共通）'!$C$6:$L$47,10,FALSE))</f>
        <v/>
      </c>
      <c r="AQ22" s="159" t="str">
        <f>IF(AQ21="","",VLOOKUP(AQ21,'シフト記号表（従来型・ユニット型共通）'!$C$6:$L$47,10,FALSE))</f>
        <v/>
      </c>
      <c r="AR22" s="159" t="str">
        <f>IF(AR21="","",VLOOKUP(AR21,'シフト記号表（従来型・ユニット型共通）'!$C$6:$L$47,10,FALSE))</f>
        <v/>
      </c>
      <c r="AS22" s="159" t="str">
        <f>IF(AS21="","",VLOOKUP(AS21,'シフト記号表（従来型・ユニット型共通）'!$C$6:$L$47,10,FALSE))</f>
        <v/>
      </c>
      <c r="AT22" s="159" t="str">
        <f>IF(AT21="","",VLOOKUP(AT21,'シフト記号表（従来型・ユニット型共通）'!$C$6:$L$47,10,FALSE))</f>
        <v/>
      </c>
      <c r="AU22" s="160" t="str">
        <f>IF(AU21="","",VLOOKUP(AU21,'シフト記号表（従来型・ユニット型共通）'!$C$6:$L$47,10,FALSE))</f>
        <v/>
      </c>
      <c r="AV22" s="158" t="str">
        <f>IF(AV21="","",VLOOKUP(AV21,'シフト記号表（従来型・ユニット型共通）'!$C$6:$L$47,10,FALSE))</f>
        <v/>
      </c>
      <c r="AW22" s="159" t="str">
        <f>IF(AW21="","",VLOOKUP(AW21,'シフト記号表（従来型・ユニット型共通）'!$C$6:$L$47,10,FALSE))</f>
        <v/>
      </c>
      <c r="AX22" s="159" t="str">
        <f>IF(AX21="","",VLOOKUP(AX21,'シフト記号表（従来型・ユニット型共通）'!$C$6:$L$47,10,FALSE))</f>
        <v/>
      </c>
      <c r="AY22" s="159" t="str">
        <f>IF(AY21="","",VLOOKUP(AY21,'シフト記号表（従来型・ユニット型共通）'!$C$6:$L$47,10,FALSE))</f>
        <v/>
      </c>
      <c r="AZ22" s="159" t="str">
        <f>IF(AZ21="","",VLOOKUP(AZ21,'シフト記号表（従来型・ユニット型共通）'!$C$6:$L$47,10,FALSE))</f>
        <v/>
      </c>
      <c r="BA22" s="159" t="str">
        <f>IF(BA21="","",VLOOKUP(BA21,'シフト記号表（従来型・ユニット型共通）'!$C$6:$L$47,10,FALSE))</f>
        <v/>
      </c>
      <c r="BB22" s="160" t="str">
        <f>IF(BB21="","",VLOOKUP(BB21,'シフト記号表（従来型・ユニット型共通）'!$C$6:$L$47,10,FALSE))</f>
        <v/>
      </c>
      <c r="BC22" s="158" t="str">
        <f>IF(BC21="","",VLOOKUP(BC21,'シフト記号表（従来型・ユニット型共通）'!$C$6:$L$47,10,FALSE))</f>
        <v/>
      </c>
      <c r="BD22" s="159" t="str">
        <f>IF(BD21="","",VLOOKUP(BD21,'シフト記号表（従来型・ユニット型共通）'!$C$6:$L$47,10,FALSE))</f>
        <v/>
      </c>
      <c r="BE22" s="159" t="str">
        <f>IF(BE21="","",VLOOKUP(BE21,'シフト記号表（従来型・ユニット型共通）'!$C$6:$L$47,10,FALSE))</f>
        <v/>
      </c>
      <c r="BF22" s="1064">
        <f>IF($BI$3="４週",SUM(AA22:BB22),IF($BI$3="暦月",SUM(AA22:BE22),""))</f>
        <v>0</v>
      </c>
      <c r="BG22" s="1065"/>
      <c r="BH22" s="1066">
        <f>IF($BI$3="４週",BF22/4,IF($BI$3="暦月",(BF22/($BI$8/7)),""))</f>
        <v>0</v>
      </c>
      <c r="BI22" s="1065"/>
      <c r="BJ22" s="1061"/>
      <c r="BK22" s="1062"/>
      <c r="BL22" s="1062"/>
      <c r="BM22" s="1062"/>
      <c r="BN22" s="1063"/>
    </row>
    <row r="23" spans="2:66" ht="20.25" customHeight="1" x14ac:dyDescent="0.15">
      <c r="B23" s="992">
        <f>B21+1</f>
        <v>4</v>
      </c>
      <c r="C23" s="994"/>
      <c r="D23" s="996"/>
      <c r="E23" s="965"/>
      <c r="F23" s="997"/>
      <c r="G23" s="999"/>
      <c r="H23" s="1000"/>
      <c r="I23" s="153"/>
      <c r="J23" s="154"/>
      <c r="K23" s="153"/>
      <c r="L23" s="154"/>
      <c r="M23" s="1003"/>
      <c r="N23" s="1004"/>
      <c r="O23" s="1052"/>
      <c r="P23" s="1053"/>
      <c r="Q23" s="1053"/>
      <c r="R23" s="1000"/>
      <c r="S23" s="1022"/>
      <c r="T23" s="1023"/>
      <c r="U23" s="1023"/>
      <c r="V23" s="1023"/>
      <c r="W23" s="1024"/>
      <c r="X23" s="163" t="s">
        <v>192</v>
      </c>
      <c r="Y23" s="164"/>
      <c r="Z23" s="165"/>
      <c r="AA23" s="166"/>
      <c r="AB23" s="167"/>
      <c r="AC23" s="167"/>
      <c r="AD23" s="167"/>
      <c r="AE23" s="167"/>
      <c r="AF23" s="167"/>
      <c r="AG23" s="168"/>
      <c r="AH23" s="166"/>
      <c r="AI23" s="167"/>
      <c r="AJ23" s="167"/>
      <c r="AK23" s="167"/>
      <c r="AL23" s="167"/>
      <c r="AM23" s="167"/>
      <c r="AN23" s="168"/>
      <c r="AO23" s="166"/>
      <c r="AP23" s="167"/>
      <c r="AQ23" s="167"/>
      <c r="AR23" s="167"/>
      <c r="AS23" s="167"/>
      <c r="AT23" s="167"/>
      <c r="AU23" s="168"/>
      <c r="AV23" s="166"/>
      <c r="AW23" s="167"/>
      <c r="AX23" s="167"/>
      <c r="AY23" s="167"/>
      <c r="AZ23" s="167"/>
      <c r="BA23" s="167"/>
      <c r="BB23" s="168"/>
      <c r="BC23" s="166"/>
      <c r="BD23" s="167"/>
      <c r="BE23" s="169"/>
      <c r="BF23" s="1054"/>
      <c r="BG23" s="1055"/>
      <c r="BH23" s="1056"/>
      <c r="BI23" s="1057"/>
      <c r="BJ23" s="1058"/>
      <c r="BK23" s="1059"/>
      <c r="BL23" s="1059"/>
      <c r="BM23" s="1059"/>
      <c r="BN23" s="1060"/>
    </row>
    <row r="24" spans="2:66" ht="20.25" customHeight="1" x14ac:dyDescent="0.15">
      <c r="B24" s="993"/>
      <c r="C24" s="995"/>
      <c r="D24" s="998"/>
      <c r="E24" s="965"/>
      <c r="F24" s="997"/>
      <c r="G24" s="1001"/>
      <c r="H24" s="1002"/>
      <c r="I24" s="153"/>
      <c r="J24" s="154">
        <f>G23</f>
        <v>0</v>
      </c>
      <c r="K24" s="153"/>
      <c r="L24" s="154">
        <f>M23</f>
        <v>0</v>
      </c>
      <c r="M24" s="1005"/>
      <c r="N24" s="1006"/>
      <c r="O24" s="1017"/>
      <c r="P24" s="1018"/>
      <c r="Q24" s="1018"/>
      <c r="R24" s="1002"/>
      <c r="S24" s="1022"/>
      <c r="T24" s="1023"/>
      <c r="U24" s="1023"/>
      <c r="V24" s="1023"/>
      <c r="W24" s="1024"/>
      <c r="X24" s="155" t="s">
        <v>195</v>
      </c>
      <c r="Y24" s="156"/>
      <c r="Z24" s="157"/>
      <c r="AA24" s="158" t="str">
        <f>IF(AA23="","",VLOOKUP(AA23,'シフト記号表（従来型・ユニット型共通）'!$C$6:$L$47,10,FALSE))</f>
        <v/>
      </c>
      <c r="AB24" s="159" t="str">
        <f>IF(AB23="","",VLOOKUP(AB23,'シフト記号表（従来型・ユニット型共通）'!$C$6:$L$47,10,FALSE))</f>
        <v/>
      </c>
      <c r="AC24" s="159" t="str">
        <f>IF(AC23="","",VLOOKUP(AC23,'シフト記号表（従来型・ユニット型共通）'!$C$6:$L$47,10,FALSE))</f>
        <v/>
      </c>
      <c r="AD24" s="159" t="str">
        <f>IF(AD23="","",VLOOKUP(AD23,'シフト記号表（従来型・ユニット型共通）'!$C$6:$L$47,10,FALSE))</f>
        <v/>
      </c>
      <c r="AE24" s="159" t="str">
        <f>IF(AE23="","",VLOOKUP(AE23,'シフト記号表（従来型・ユニット型共通）'!$C$6:$L$47,10,FALSE))</f>
        <v/>
      </c>
      <c r="AF24" s="159" t="str">
        <f>IF(AF23="","",VLOOKUP(AF23,'シフト記号表（従来型・ユニット型共通）'!$C$6:$L$47,10,FALSE))</f>
        <v/>
      </c>
      <c r="AG24" s="160" t="str">
        <f>IF(AG23="","",VLOOKUP(AG23,'シフト記号表（従来型・ユニット型共通）'!$C$6:$L$47,10,FALSE))</f>
        <v/>
      </c>
      <c r="AH24" s="158" t="str">
        <f>IF(AH23="","",VLOOKUP(AH23,'シフト記号表（従来型・ユニット型共通）'!$C$6:$L$47,10,FALSE))</f>
        <v/>
      </c>
      <c r="AI24" s="159" t="str">
        <f>IF(AI23="","",VLOOKUP(AI23,'シフト記号表（従来型・ユニット型共通）'!$C$6:$L$47,10,FALSE))</f>
        <v/>
      </c>
      <c r="AJ24" s="159" t="str">
        <f>IF(AJ23="","",VLOOKUP(AJ23,'シフト記号表（従来型・ユニット型共通）'!$C$6:$L$47,10,FALSE))</f>
        <v/>
      </c>
      <c r="AK24" s="159" t="str">
        <f>IF(AK23="","",VLOOKUP(AK23,'シフト記号表（従来型・ユニット型共通）'!$C$6:$L$47,10,FALSE))</f>
        <v/>
      </c>
      <c r="AL24" s="159" t="str">
        <f>IF(AL23="","",VLOOKUP(AL23,'シフト記号表（従来型・ユニット型共通）'!$C$6:$L$47,10,FALSE))</f>
        <v/>
      </c>
      <c r="AM24" s="159" t="str">
        <f>IF(AM23="","",VLOOKUP(AM23,'シフト記号表（従来型・ユニット型共通）'!$C$6:$L$47,10,FALSE))</f>
        <v/>
      </c>
      <c r="AN24" s="160" t="str">
        <f>IF(AN23="","",VLOOKUP(AN23,'シフト記号表（従来型・ユニット型共通）'!$C$6:$L$47,10,FALSE))</f>
        <v/>
      </c>
      <c r="AO24" s="158" t="str">
        <f>IF(AO23="","",VLOOKUP(AO23,'シフト記号表（従来型・ユニット型共通）'!$C$6:$L$47,10,FALSE))</f>
        <v/>
      </c>
      <c r="AP24" s="159" t="str">
        <f>IF(AP23="","",VLOOKUP(AP23,'シフト記号表（従来型・ユニット型共通）'!$C$6:$L$47,10,FALSE))</f>
        <v/>
      </c>
      <c r="AQ24" s="159" t="str">
        <f>IF(AQ23="","",VLOOKUP(AQ23,'シフト記号表（従来型・ユニット型共通）'!$C$6:$L$47,10,FALSE))</f>
        <v/>
      </c>
      <c r="AR24" s="159" t="str">
        <f>IF(AR23="","",VLOOKUP(AR23,'シフト記号表（従来型・ユニット型共通）'!$C$6:$L$47,10,FALSE))</f>
        <v/>
      </c>
      <c r="AS24" s="159" t="str">
        <f>IF(AS23="","",VLOOKUP(AS23,'シフト記号表（従来型・ユニット型共通）'!$C$6:$L$47,10,FALSE))</f>
        <v/>
      </c>
      <c r="AT24" s="159" t="str">
        <f>IF(AT23="","",VLOOKUP(AT23,'シフト記号表（従来型・ユニット型共通）'!$C$6:$L$47,10,FALSE))</f>
        <v/>
      </c>
      <c r="AU24" s="160" t="str">
        <f>IF(AU23="","",VLOOKUP(AU23,'シフト記号表（従来型・ユニット型共通）'!$C$6:$L$47,10,FALSE))</f>
        <v/>
      </c>
      <c r="AV24" s="158" t="str">
        <f>IF(AV23="","",VLOOKUP(AV23,'シフト記号表（従来型・ユニット型共通）'!$C$6:$L$47,10,FALSE))</f>
        <v/>
      </c>
      <c r="AW24" s="159" t="str">
        <f>IF(AW23="","",VLOOKUP(AW23,'シフト記号表（従来型・ユニット型共通）'!$C$6:$L$47,10,FALSE))</f>
        <v/>
      </c>
      <c r="AX24" s="159" t="str">
        <f>IF(AX23="","",VLOOKUP(AX23,'シフト記号表（従来型・ユニット型共通）'!$C$6:$L$47,10,FALSE))</f>
        <v/>
      </c>
      <c r="AY24" s="159" t="str">
        <f>IF(AY23="","",VLOOKUP(AY23,'シフト記号表（従来型・ユニット型共通）'!$C$6:$L$47,10,FALSE))</f>
        <v/>
      </c>
      <c r="AZ24" s="159" t="str">
        <f>IF(AZ23="","",VLOOKUP(AZ23,'シフト記号表（従来型・ユニット型共通）'!$C$6:$L$47,10,FALSE))</f>
        <v/>
      </c>
      <c r="BA24" s="159" t="str">
        <f>IF(BA23="","",VLOOKUP(BA23,'シフト記号表（従来型・ユニット型共通）'!$C$6:$L$47,10,FALSE))</f>
        <v/>
      </c>
      <c r="BB24" s="160" t="str">
        <f>IF(BB23="","",VLOOKUP(BB23,'シフト記号表（従来型・ユニット型共通）'!$C$6:$L$47,10,FALSE))</f>
        <v/>
      </c>
      <c r="BC24" s="158" t="str">
        <f>IF(BC23="","",VLOOKUP(BC23,'シフト記号表（従来型・ユニット型共通）'!$C$6:$L$47,10,FALSE))</f>
        <v/>
      </c>
      <c r="BD24" s="159" t="str">
        <f>IF(BD23="","",VLOOKUP(BD23,'シフト記号表（従来型・ユニット型共通）'!$C$6:$L$47,10,FALSE))</f>
        <v/>
      </c>
      <c r="BE24" s="159" t="str">
        <f>IF(BE23="","",VLOOKUP(BE23,'シフト記号表（従来型・ユニット型共通）'!$C$6:$L$47,10,FALSE))</f>
        <v/>
      </c>
      <c r="BF24" s="1064">
        <f>IF($BI$3="４週",SUM(AA24:BB24),IF($BI$3="暦月",SUM(AA24:BE24),""))</f>
        <v>0</v>
      </c>
      <c r="BG24" s="1065"/>
      <c r="BH24" s="1066">
        <f>IF($BI$3="４週",BF24/4,IF($BI$3="暦月",(BF24/($BI$8/7)),""))</f>
        <v>0</v>
      </c>
      <c r="BI24" s="1065"/>
      <c r="BJ24" s="1061"/>
      <c r="BK24" s="1062"/>
      <c r="BL24" s="1062"/>
      <c r="BM24" s="1062"/>
      <c r="BN24" s="1063"/>
    </row>
    <row r="25" spans="2:66" ht="20.25" customHeight="1" x14ac:dyDescent="0.15">
      <c r="B25" s="992">
        <f>B23+1</f>
        <v>5</v>
      </c>
      <c r="C25" s="994"/>
      <c r="D25" s="996"/>
      <c r="E25" s="965"/>
      <c r="F25" s="997"/>
      <c r="G25" s="999"/>
      <c r="H25" s="1000"/>
      <c r="I25" s="153"/>
      <c r="J25" s="154"/>
      <c r="K25" s="153"/>
      <c r="L25" s="154"/>
      <c r="M25" s="1003"/>
      <c r="N25" s="1004"/>
      <c r="O25" s="1052"/>
      <c r="P25" s="1053"/>
      <c r="Q25" s="1053"/>
      <c r="R25" s="1000"/>
      <c r="S25" s="1022"/>
      <c r="T25" s="1023"/>
      <c r="U25" s="1023"/>
      <c r="V25" s="1023"/>
      <c r="W25" s="1024"/>
      <c r="X25" s="163" t="s">
        <v>192</v>
      </c>
      <c r="Y25" s="164"/>
      <c r="Z25" s="165"/>
      <c r="AA25" s="166"/>
      <c r="AB25" s="167"/>
      <c r="AC25" s="167"/>
      <c r="AD25" s="167"/>
      <c r="AE25" s="167"/>
      <c r="AF25" s="167"/>
      <c r="AG25" s="168"/>
      <c r="AH25" s="166"/>
      <c r="AI25" s="167"/>
      <c r="AJ25" s="167"/>
      <c r="AK25" s="167"/>
      <c r="AL25" s="167"/>
      <c r="AM25" s="167"/>
      <c r="AN25" s="168"/>
      <c r="AO25" s="166"/>
      <c r="AP25" s="167"/>
      <c r="AQ25" s="167"/>
      <c r="AR25" s="167"/>
      <c r="AS25" s="167"/>
      <c r="AT25" s="167"/>
      <c r="AU25" s="168"/>
      <c r="AV25" s="166"/>
      <c r="AW25" s="167"/>
      <c r="AX25" s="167"/>
      <c r="AY25" s="167"/>
      <c r="AZ25" s="167"/>
      <c r="BA25" s="167"/>
      <c r="BB25" s="168"/>
      <c r="BC25" s="166"/>
      <c r="BD25" s="167"/>
      <c r="BE25" s="169"/>
      <c r="BF25" s="1054"/>
      <c r="BG25" s="1055"/>
      <c r="BH25" s="1056"/>
      <c r="BI25" s="1057"/>
      <c r="BJ25" s="1058"/>
      <c r="BK25" s="1059"/>
      <c r="BL25" s="1059"/>
      <c r="BM25" s="1059"/>
      <c r="BN25" s="1060"/>
    </row>
    <row r="26" spans="2:66" ht="20.25" customHeight="1" x14ac:dyDescent="0.15">
      <c r="B26" s="993"/>
      <c r="C26" s="995"/>
      <c r="D26" s="998"/>
      <c r="E26" s="965"/>
      <c r="F26" s="997"/>
      <c r="G26" s="1001"/>
      <c r="H26" s="1002"/>
      <c r="I26" s="153"/>
      <c r="J26" s="154">
        <f>G25</f>
        <v>0</v>
      </c>
      <c r="K26" s="153"/>
      <c r="L26" s="154">
        <f>M25</f>
        <v>0</v>
      </c>
      <c r="M26" s="1005"/>
      <c r="N26" s="1006"/>
      <c r="O26" s="1017"/>
      <c r="P26" s="1018"/>
      <c r="Q26" s="1018"/>
      <c r="R26" s="1002"/>
      <c r="S26" s="1022"/>
      <c r="T26" s="1023"/>
      <c r="U26" s="1023"/>
      <c r="V26" s="1023"/>
      <c r="W26" s="1024"/>
      <c r="X26" s="170" t="s">
        <v>195</v>
      </c>
      <c r="Y26" s="171"/>
      <c r="Z26" s="172"/>
      <c r="AA26" s="158" t="str">
        <f>IF(AA25="","",VLOOKUP(AA25,'シフト記号表（従来型・ユニット型共通）'!$C$6:$L$47,10,FALSE))</f>
        <v/>
      </c>
      <c r="AB26" s="159" t="str">
        <f>IF(AB25="","",VLOOKUP(AB25,'シフト記号表（従来型・ユニット型共通）'!$C$6:$L$47,10,FALSE))</f>
        <v/>
      </c>
      <c r="AC26" s="159" t="str">
        <f>IF(AC25="","",VLOOKUP(AC25,'シフト記号表（従来型・ユニット型共通）'!$C$6:$L$47,10,FALSE))</f>
        <v/>
      </c>
      <c r="AD26" s="159" t="str">
        <f>IF(AD25="","",VLOOKUP(AD25,'シフト記号表（従来型・ユニット型共通）'!$C$6:$L$47,10,FALSE))</f>
        <v/>
      </c>
      <c r="AE26" s="159" t="str">
        <f>IF(AE25="","",VLOOKUP(AE25,'シフト記号表（従来型・ユニット型共通）'!$C$6:$L$47,10,FALSE))</f>
        <v/>
      </c>
      <c r="AF26" s="159" t="str">
        <f>IF(AF25="","",VLOOKUP(AF25,'シフト記号表（従来型・ユニット型共通）'!$C$6:$L$47,10,FALSE))</f>
        <v/>
      </c>
      <c r="AG26" s="160" t="str">
        <f>IF(AG25="","",VLOOKUP(AG25,'シフト記号表（従来型・ユニット型共通）'!$C$6:$L$47,10,FALSE))</f>
        <v/>
      </c>
      <c r="AH26" s="158" t="str">
        <f>IF(AH25="","",VLOOKUP(AH25,'シフト記号表（従来型・ユニット型共通）'!$C$6:$L$47,10,FALSE))</f>
        <v/>
      </c>
      <c r="AI26" s="159" t="str">
        <f>IF(AI25="","",VLOOKUP(AI25,'シフト記号表（従来型・ユニット型共通）'!$C$6:$L$47,10,FALSE))</f>
        <v/>
      </c>
      <c r="AJ26" s="159" t="str">
        <f>IF(AJ25="","",VLOOKUP(AJ25,'シフト記号表（従来型・ユニット型共通）'!$C$6:$L$47,10,FALSE))</f>
        <v/>
      </c>
      <c r="AK26" s="159" t="str">
        <f>IF(AK25="","",VLOOKUP(AK25,'シフト記号表（従来型・ユニット型共通）'!$C$6:$L$47,10,FALSE))</f>
        <v/>
      </c>
      <c r="AL26" s="159" t="str">
        <f>IF(AL25="","",VLOOKUP(AL25,'シフト記号表（従来型・ユニット型共通）'!$C$6:$L$47,10,FALSE))</f>
        <v/>
      </c>
      <c r="AM26" s="159" t="str">
        <f>IF(AM25="","",VLOOKUP(AM25,'シフト記号表（従来型・ユニット型共通）'!$C$6:$L$47,10,FALSE))</f>
        <v/>
      </c>
      <c r="AN26" s="160" t="str">
        <f>IF(AN25="","",VLOOKUP(AN25,'シフト記号表（従来型・ユニット型共通）'!$C$6:$L$47,10,FALSE))</f>
        <v/>
      </c>
      <c r="AO26" s="158" t="str">
        <f>IF(AO25="","",VLOOKUP(AO25,'シフト記号表（従来型・ユニット型共通）'!$C$6:$L$47,10,FALSE))</f>
        <v/>
      </c>
      <c r="AP26" s="159" t="str">
        <f>IF(AP25="","",VLOOKUP(AP25,'シフト記号表（従来型・ユニット型共通）'!$C$6:$L$47,10,FALSE))</f>
        <v/>
      </c>
      <c r="AQ26" s="159" t="str">
        <f>IF(AQ25="","",VLOOKUP(AQ25,'シフト記号表（従来型・ユニット型共通）'!$C$6:$L$47,10,FALSE))</f>
        <v/>
      </c>
      <c r="AR26" s="159" t="str">
        <f>IF(AR25="","",VLOOKUP(AR25,'シフト記号表（従来型・ユニット型共通）'!$C$6:$L$47,10,FALSE))</f>
        <v/>
      </c>
      <c r="AS26" s="159" t="str">
        <f>IF(AS25="","",VLOOKUP(AS25,'シフト記号表（従来型・ユニット型共通）'!$C$6:$L$47,10,FALSE))</f>
        <v/>
      </c>
      <c r="AT26" s="159" t="str">
        <f>IF(AT25="","",VLOOKUP(AT25,'シフト記号表（従来型・ユニット型共通）'!$C$6:$L$47,10,FALSE))</f>
        <v/>
      </c>
      <c r="AU26" s="160" t="str">
        <f>IF(AU25="","",VLOOKUP(AU25,'シフト記号表（従来型・ユニット型共通）'!$C$6:$L$47,10,FALSE))</f>
        <v/>
      </c>
      <c r="AV26" s="158" t="str">
        <f>IF(AV25="","",VLOOKUP(AV25,'シフト記号表（従来型・ユニット型共通）'!$C$6:$L$47,10,FALSE))</f>
        <v/>
      </c>
      <c r="AW26" s="159" t="str">
        <f>IF(AW25="","",VLOOKUP(AW25,'シフト記号表（従来型・ユニット型共通）'!$C$6:$L$47,10,FALSE))</f>
        <v/>
      </c>
      <c r="AX26" s="159" t="str">
        <f>IF(AX25="","",VLOOKUP(AX25,'シフト記号表（従来型・ユニット型共通）'!$C$6:$L$47,10,FALSE))</f>
        <v/>
      </c>
      <c r="AY26" s="159" t="str">
        <f>IF(AY25="","",VLOOKUP(AY25,'シフト記号表（従来型・ユニット型共通）'!$C$6:$L$47,10,FALSE))</f>
        <v/>
      </c>
      <c r="AZ26" s="159" t="str">
        <f>IF(AZ25="","",VLOOKUP(AZ25,'シフト記号表（従来型・ユニット型共通）'!$C$6:$L$47,10,FALSE))</f>
        <v/>
      </c>
      <c r="BA26" s="159" t="str">
        <f>IF(BA25="","",VLOOKUP(BA25,'シフト記号表（従来型・ユニット型共通）'!$C$6:$L$47,10,FALSE))</f>
        <v/>
      </c>
      <c r="BB26" s="160" t="str">
        <f>IF(BB25="","",VLOOKUP(BB25,'シフト記号表（従来型・ユニット型共通）'!$C$6:$L$47,10,FALSE))</f>
        <v/>
      </c>
      <c r="BC26" s="158" t="str">
        <f>IF(BC25="","",VLOOKUP(BC25,'シフト記号表（従来型・ユニット型共通）'!$C$6:$L$47,10,FALSE))</f>
        <v/>
      </c>
      <c r="BD26" s="159" t="str">
        <f>IF(BD25="","",VLOOKUP(BD25,'シフト記号表（従来型・ユニット型共通）'!$C$6:$L$47,10,FALSE))</f>
        <v/>
      </c>
      <c r="BE26" s="159" t="str">
        <f>IF(BE25="","",VLOOKUP(BE25,'シフト記号表（従来型・ユニット型共通）'!$C$6:$L$47,10,FALSE))</f>
        <v/>
      </c>
      <c r="BF26" s="1064">
        <f>IF($BI$3="４週",SUM(AA26:BB26),IF($BI$3="暦月",SUM(AA26:BE26),""))</f>
        <v>0</v>
      </c>
      <c r="BG26" s="1065"/>
      <c r="BH26" s="1066">
        <f>IF($BI$3="４週",BF26/4,IF($BI$3="暦月",(BF26/($BI$8/7)),""))</f>
        <v>0</v>
      </c>
      <c r="BI26" s="1065"/>
      <c r="BJ26" s="1061"/>
      <c r="BK26" s="1062"/>
      <c r="BL26" s="1062"/>
      <c r="BM26" s="1062"/>
      <c r="BN26" s="1063"/>
    </row>
    <row r="27" spans="2:66" ht="20.25" customHeight="1" x14ac:dyDescent="0.15">
      <c r="B27" s="992">
        <f>B25+1</f>
        <v>6</v>
      </c>
      <c r="C27" s="994"/>
      <c r="D27" s="996"/>
      <c r="E27" s="965"/>
      <c r="F27" s="997"/>
      <c r="G27" s="999"/>
      <c r="H27" s="1000"/>
      <c r="I27" s="153"/>
      <c r="J27" s="154"/>
      <c r="K27" s="153"/>
      <c r="L27" s="154"/>
      <c r="M27" s="1003"/>
      <c r="N27" s="1004"/>
      <c r="O27" s="1052"/>
      <c r="P27" s="1053"/>
      <c r="Q27" s="1053"/>
      <c r="R27" s="1000"/>
      <c r="S27" s="1022"/>
      <c r="T27" s="1023"/>
      <c r="U27" s="1023"/>
      <c r="V27" s="1023"/>
      <c r="W27" s="1024"/>
      <c r="X27" s="173" t="s">
        <v>192</v>
      </c>
      <c r="Z27" s="174"/>
      <c r="AA27" s="166"/>
      <c r="AB27" s="167"/>
      <c r="AC27" s="167"/>
      <c r="AD27" s="167"/>
      <c r="AE27" s="167"/>
      <c r="AF27" s="167"/>
      <c r="AG27" s="168"/>
      <c r="AH27" s="166"/>
      <c r="AI27" s="167"/>
      <c r="AJ27" s="167"/>
      <c r="AK27" s="167"/>
      <c r="AL27" s="167"/>
      <c r="AM27" s="167"/>
      <c r="AN27" s="168"/>
      <c r="AO27" s="166"/>
      <c r="AP27" s="167"/>
      <c r="AQ27" s="167"/>
      <c r="AR27" s="167"/>
      <c r="AS27" s="167"/>
      <c r="AT27" s="167"/>
      <c r="AU27" s="168"/>
      <c r="AV27" s="166"/>
      <c r="AW27" s="167"/>
      <c r="AX27" s="167"/>
      <c r="AY27" s="167"/>
      <c r="AZ27" s="167"/>
      <c r="BA27" s="167"/>
      <c r="BB27" s="168"/>
      <c r="BC27" s="166"/>
      <c r="BD27" s="167"/>
      <c r="BE27" s="169"/>
      <c r="BF27" s="1054"/>
      <c r="BG27" s="1055"/>
      <c r="BH27" s="1056"/>
      <c r="BI27" s="1057"/>
      <c r="BJ27" s="1058"/>
      <c r="BK27" s="1059"/>
      <c r="BL27" s="1059"/>
      <c r="BM27" s="1059"/>
      <c r="BN27" s="1060"/>
    </row>
    <row r="28" spans="2:66" ht="20.25" customHeight="1" x14ac:dyDescent="0.15">
      <c r="B28" s="993"/>
      <c r="C28" s="995"/>
      <c r="D28" s="998"/>
      <c r="E28" s="965"/>
      <c r="F28" s="997"/>
      <c r="G28" s="1001"/>
      <c r="H28" s="1002"/>
      <c r="I28" s="153"/>
      <c r="J28" s="154">
        <f>G27</f>
        <v>0</v>
      </c>
      <c r="K28" s="153"/>
      <c r="L28" s="154">
        <f>M27</f>
        <v>0</v>
      </c>
      <c r="M28" s="1005"/>
      <c r="N28" s="1006"/>
      <c r="O28" s="1017"/>
      <c r="P28" s="1018"/>
      <c r="Q28" s="1018"/>
      <c r="R28" s="1002"/>
      <c r="S28" s="1022"/>
      <c r="T28" s="1023"/>
      <c r="U28" s="1023"/>
      <c r="V28" s="1023"/>
      <c r="W28" s="1024"/>
      <c r="X28" s="155" t="s">
        <v>195</v>
      </c>
      <c r="Y28" s="156"/>
      <c r="Z28" s="157"/>
      <c r="AA28" s="158" t="str">
        <f>IF(AA27="","",VLOOKUP(AA27,'シフト記号表（従来型・ユニット型共通）'!$C$6:$L$47,10,FALSE))</f>
        <v/>
      </c>
      <c r="AB28" s="159" t="str">
        <f>IF(AB27="","",VLOOKUP(AB27,'シフト記号表（従来型・ユニット型共通）'!$C$6:$L$47,10,FALSE))</f>
        <v/>
      </c>
      <c r="AC28" s="159" t="str">
        <f>IF(AC27="","",VLOOKUP(AC27,'シフト記号表（従来型・ユニット型共通）'!$C$6:$L$47,10,FALSE))</f>
        <v/>
      </c>
      <c r="AD28" s="159" t="str">
        <f>IF(AD27="","",VLOOKUP(AD27,'シフト記号表（従来型・ユニット型共通）'!$C$6:$L$47,10,FALSE))</f>
        <v/>
      </c>
      <c r="AE28" s="159" t="str">
        <f>IF(AE27="","",VLOOKUP(AE27,'シフト記号表（従来型・ユニット型共通）'!$C$6:$L$47,10,FALSE))</f>
        <v/>
      </c>
      <c r="AF28" s="159" t="str">
        <f>IF(AF27="","",VLOOKUP(AF27,'シフト記号表（従来型・ユニット型共通）'!$C$6:$L$47,10,FALSE))</f>
        <v/>
      </c>
      <c r="AG28" s="160" t="str">
        <f>IF(AG27="","",VLOOKUP(AG27,'シフト記号表（従来型・ユニット型共通）'!$C$6:$L$47,10,FALSE))</f>
        <v/>
      </c>
      <c r="AH28" s="158" t="str">
        <f>IF(AH27="","",VLOOKUP(AH27,'シフト記号表（従来型・ユニット型共通）'!$C$6:$L$47,10,FALSE))</f>
        <v/>
      </c>
      <c r="AI28" s="159" t="str">
        <f>IF(AI27="","",VLOOKUP(AI27,'シフト記号表（従来型・ユニット型共通）'!$C$6:$L$47,10,FALSE))</f>
        <v/>
      </c>
      <c r="AJ28" s="159" t="str">
        <f>IF(AJ27="","",VLOOKUP(AJ27,'シフト記号表（従来型・ユニット型共通）'!$C$6:$L$47,10,FALSE))</f>
        <v/>
      </c>
      <c r="AK28" s="159" t="str">
        <f>IF(AK27="","",VLOOKUP(AK27,'シフト記号表（従来型・ユニット型共通）'!$C$6:$L$47,10,FALSE))</f>
        <v/>
      </c>
      <c r="AL28" s="159" t="str">
        <f>IF(AL27="","",VLOOKUP(AL27,'シフト記号表（従来型・ユニット型共通）'!$C$6:$L$47,10,FALSE))</f>
        <v/>
      </c>
      <c r="AM28" s="159" t="str">
        <f>IF(AM27="","",VLOOKUP(AM27,'シフト記号表（従来型・ユニット型共通）'!$C$6:$L$47,10,FALSE))</f>
        <v/>
      </c>
      <c r="AN28" s="160" t="str">
        <f>IF(AN27="","",VLOOKUP(AN27,'シフト記号表（従来型・ユニット型共通）'!$C$6:$L$47,10,FALSE))</f>
        <v/>
      </c>
      <c r="AO28" s="158" t="str">
        <f>IF(AO27="","",VLOOKUP(AO27,'シフト記号表（従来型・ユニット型共通）'!$C$6:$L$47,10,FALSE))</f>
        <v/>
      </c>
      <c r="AP28" s="159" t="str">
        <f>IF(AP27="","",VLOOKUP(AP27,'シフト記号表（従来型・ユニット型共通）'!$C$6:$L$47,10,FALSE))</f>
        <v/>
      </c>
      <c r="AQ28" s="159" t="str">
        <f>IF(AQ27="","",VLOOKUP(AQ27,'シフト記号表（従来型・ユニット型共通）'!$C$6:$L$47,10,FALSE))</f>
        <v/>
      </c>
      <c r="AR28" s="159" t="str">
        <f>IF(AR27="","",VLOOKUP(AR27,'シフト記号表（従来型・ユニット型共通）'!$C$6:$L$47,10,FALSE))</f>
        <v/>
      </c>
      <c r="AS28" s="159" t="str">
        <f>IF(AS27="","",VLOOKUP(AS27,'シフト記号表（従来型・ユニット型共通）'!$C$6:$L$47,10,FALSE))</f>
        <v/>
      </c>
      <c r="AT28" s="159" t="str">
        <f>IF(AT27="","",VLOOKUP(AT27,'シフト記号表（従来型・ユニット型共通）'!$C$6:$L$47,10,FALSE))</f>
        <v/>
      </c>
      <c r="AU28" s="160" t="str">
        <f>IF(AU27="","",VLOOKUP(AU27,'シフト記号表（従来型・ユニット型共通）'!$C$6:$L$47,10,FALSE))</f>
        <v/>
      </c>
      <c r="AV28" s="158" t="str">
        <f>IF(AV27="","",VLOOKUP(AV27,'シフト記号表（従来型・ユニット型共通）'!$C$6:$L$47,10,FALSE))</f>
        <v/>
      </c>
      <c r="AW28" s="159" t="str">
        <f>IF(AW27="","",VLOOKUP(AW27,'シフト記号表（従来型・ユニット型共通）'!$C$6:$L$47,10,FALSE))</f>
        <v/>
      </c>
      <c r="AX28" s="159" t="str">
        <f>IF(AX27="","",VLOOKUP(AX27,'シフト記号表（従来型・ユニット型共通）'!$C$6:$L$47,10,FALSE))</f>
        <v/>
      </c>
      <c r="AY28" s="159" t="str">
        <f>IF(AY27="","",VLOOKUP(AY27,'シフト記号表（従来型・ユニット型共通）'!$C$6:$L$47,10,FALSE))</f>
        <v/>
      </c>
      <c r="AZ28" s="159" t="str">
        <f>IF(AZ27="","",VLOOKUP(AZ27,'シフト記号表（従来型・ユニット型共通）'!$C$6:$L$47,10,FALSE))</f>
        <v/>
      </c>
      <c r="BA28" s="159" t="str">
        <f>IF(BA27="","",VLOOKUP(BA27,'シフト記号表（従来型・ユニット型共通）'!$C$6:$L$47,10,FALSE))</f>
        <v/>
      </c>
      <c r="BB28" s="160" t="str">
        <f>IF(BB27="","",VLOOKUP(BB27,'シフト記号表（従来型・ユニット型共通）'!$C$6:$L$47,10,FALSE))</f>
        <v/>
      </c>
      <c r="BC28" s="158" t="str">
        <f>IF(BC27="","",VLOOKUP(BC27,'シフト記号表（従来型・ユニット型共通）'!$C$6:$L$47,10,FALSE))</f>
        <v/>
      </c>
      <c r="BD28" s="159" t="str">
        <f>IF(BD27="","",VLOOKUP(BD27,'シフト記号表（従来型・ユニット型共通）'!$C$6:$L$47,10,FALSE))</f>
        <v/>
      </c>
      <c r="BE28" s="159" t="str">
        <f>IF(BE27="","",VLOOKUP(BE27,'シフト記号表（従来型・ユニット型共通）'!$C$6:$L$47,10,FALSE))</f>
        <v/>
      </c>
      <c r="BF28" s="1064">
        <f>IF($BI$3="４週",SUM(AA28:BB28),IF($BI$3="暦月",SUM(AA28:BE28),""))</f>
        <v>0</v>
      </c>
      <c r="BG28" s="1065"/>
      <c r="BH28" s="1066">
        <f>IF($BI$3="４週",BF28/4,IF($BI$3="暦月",(BF28/($BI$8/7)),""))</f>
        <v>0</v>
      </c>
      <c r="BI28" s="1065"/>
      <c r="BJ28" s="1061"/>
      <c r="BK28" s="1062"/>
      <c r="BL28" s="1062"/>
      <c r="BM28" s="1062"/>
      <c r="BN28" s="1063"/>
    </row>
    <row r="29" spans="2:66" ht="20.25" customHeight="1" x14ac:dyDescent="0.15">
      <c r="B29" s="992">
        <f>B27+1</f>
        <v>7</v>
      </c>
      <c r="C29" s="994"/>
      <c r="D29" s="996"/>
      <c r="E29" s="965"/>
      <c r="F29" s="997"/>
      <c r="G29" s="999"/>
      <c r="H29" s="1000"/>
      <c r="I29" s="153"/>
      <c r="J29" s="154"/>
      <c r="K29" s="153"/>
      <c r="L29" s="154"/>
      <c r="M29" s="1003"/>
      <c r="N29" s="1004"/>
      <c r="O29" s="1052"/>
      <c r="P29" s="1053"/>
      <c r="Q29" s="1053"/>
      <c r="R29" s="1000"/>
      <c r="S29" s="1022"/>
      <c r="T29" s="1023"/>
      <c r="U29" s="1023"/>
      <c r="V29" s="1023"/>
      <c r="W29" s="1024"/>
      <c r="X29" s="163" t="s">
        <v>192</v>
      </c>
      <c r="Y29" s="164"/>
      <c r="Z29" s="165"/>
      <c r="AA29" s="166"/>
      <c r="AB29" s="167"/>
      <c r="AC29" s="167"/>
      <c r="AD29" s="167"/>
      <c r="AE29" s="167"/>
      <c r="AF29" s="167"/>
      <c r="AG29" s="168"/>
      <c r="AH29" s="166"/>
      <c r="AI29" s="167"/>
      <c r="AJ29" s="167"/>
      <c r="AK29" s="167"/>
      <c r="AL29" s="167"/>
      <c r="AM29" s="167"/>
      <c r="AN29" s="168"/>
      <c r="AO29" s="166"/>
      <c r="AP29" s="167"/>
      <c r="AQ29" s="167"/>
      <c r="AR29" s="167"/>
      <c r="AS29" s="167"/>
      <c r="AT29" s="167"/>
      <c r="AU29" s="168"/>
      <c r="AV29" s="166"/>
      <c r="AW29" s="167"/>
      <c r="AX29" s="167"/>
      <c r="AY29" s="167"/>
      <c r="AZ29" s="167"/>
      <c r="BA29" s="167"/>
      <c r="BB29" s="168"/>
      <c r="BC29" s="166"/>
      <c r="BD29" s="167"/>
      <c r="BE29" s="169"/>
      <c r="BF29" s="1054"/>
      <c r="BG29" s="1055"/>
      <c r="BH29" s="1056"/>
      <c r="BI29" s="1057"/>
      <c r="BJ29" s="1058"/>
      <c r="BK29" s="1059"/>
      <c r="BL29" s="1059"/>
      <c r="BM29" s="1059"/>
      <c r="BN29" s="1060"/>
    </row>
    <row r="30" spans="2:66" ht="20.25" customHeight="1" x14ac:dyDescent="0.15">
      <c r="B30" s="993"/>
      <c r="C30" s="995"/>
      <c r="D30" s="998"/>
      <c r="E30" s="965"/>
      <c r="F30" s="997"/>
      <c r="G30" s="1001"/>
      <c r="H30" s="1002"/>
      <c r="I30" s="153"/>
      <c r="J30" s="154">
        <f>G29</f>
        <v>0</v>
      </c>
      <c r="K30" s="153"/>
      <c r="L30" s="154">
        <f>M29</f>
        <v>0</v>
      </c>
      <c r="M30" s="1005"/>
      <c r="N30" s="1006"/>
      <c r="O30" s="1017"/>
      <c r="P30" s="1018"/>
      <c r="Q30" s="1018"/>
      <c r="R30" s="1002"/>
      <c r="S30" s="1022"/>
      <c r="T30" s="1023"/>
      <c r="U30" s="1023"/>
      <c r="V30" s="1023"/>
      <c r="W30" s="1024"/>
      <c r="X30" s="155" t="s">
        <v>195</v>
      </c>
      <c r="Y30" s="156"/>
      <c r="Z30" s="157"/>
      <c r="AA30" s="158" t="str">
        <f>IF(AA29="","",VLOOKUP(AA29,'シフト記号表（従来型・ユニット型共通）'!$C$6:$L$47,10,FALSE))</f>
        <v/>
      </c>
      <c r="AB30" s="159" t="str">
        <f>IF(AB29="","",VLOOKUP(AB29,'シフト記号表（従来型・ユニット型共通）'!$C$6:$L$47,10,FALSE))</f>
        <v/>
      </c>
      <c r="AC30" s="159" t="str">
        <f>IF(AC29="","",VLOOKUP(AC29,'シフト記号表（従来型・ユニット型共通）'!$C$6:$L$47,10,FALSE))</f>
        <v/>
      </c>
      <c r="AD30" s="159" t="str">
        <f>IF(AD29="","",VLOOKUP(AD29,'シフト記号表（従来型・ユニット型共通）'!$C$6:$L$47,10,FALSE))</f>
        <v/>
      </c>
      <c r="AE30" s="159" t="str">
        <f>IF(AE29="","",VLOOKUP(AE29,'シフト記号表（従来型・ユニット型共通）'!$C$6:$L$47,10,FALSE))</f>
        <v/>
      </c>
      <c r="AF30" s="159" t="str">
        <f>IF(AF29="","",VLOOKUP(AF29,'シフト記号表（従来型・ユニット型共通）'!$C$6:$L$47,10,FALSE))</f>
        <v/>
      </c>
      <c r="AG30" s="160" t="str">
        <f>IF(AG29="","",VLOOKUP(AG29,'シフト記号表（従来型・ユニット型共通）'!$C$6:$L$47,10,FALSE))</f>
        <v/>
      </c>
      <c r="AH30" s="158" t="str">
        <f>IF(AH29="","",VLOOKUP(AH29,'シフト記号表（従来型・ユニット型共通）'!$C$6:$L$47,10,FALSE))</f>
        <v/>
      </c>
      <c r="AI30" s="159" t="str">
        <f>IF(AI29="","",VLOOKUP(AI29,'シフト記号表（従来型・ユニット型共通）'!$C$6:$L$47,10,FALSE))</f>
        <v/>
      </c>
      <c r="AJ30" s="159" t="str">
        <f>IF(AJ29="","",VLOOKUP(AJ29,'シフト記号表（従来型・ユニット型共通）'!$C$6:$L$47,10,FALSE))</f>
        <v/>
      </c>
      <c r="AK30" s="159" t="str">
        <f>IF(AK29="","",VLOOKUP(AK29,'シフト記号表（従来型・ユニット型共通）'!$C$6:$L$47,10,FALSE))</f>
        <v/>
      </c>
      <c r="AL30" s="159" t="str">
        <f>IF(AL29="","",VLOOKUP(AL29,'シフト記号表（従来型・ユニット型共通）'!$C$6:$L$47,10,FALSE))</f>
        <v/>
      </c>
      <c r="AM30" s="159" t="str">
        <f>IF(AM29="","",VLOOKUP(AM29,'シフト記号表（従来型・ユニット型共通）'!$C$6:$L$47,10,FALSE))</f>
        <v/>
      </c>
      <c r="AN30" s="160" t="str">
        <f>IF(AN29="","",VLOOKUP(AN29,'シフト記号表（従来型・ユニット型共通）'!$C$6:$L$47,10,FALSE))</f>
        <v/>
      </c>
      <c r="AO30" s="158" t="str">
        <f>IF(AO29="","",VLOOKUP(AO29,'シフト記号表（従来型・ユニット型共通）'!$C$6:$L$47,10,FALSE))</f>
        <v/>
      </c>
      <c r="AP30" s="159" t="str">
        <f>IF(AP29="","",VLOOKUP(AP29,'シフト記号表（従来型・ユニット型共通）'!$C$6:$L$47,10,FALSE))</f>
        <v/>
      </c>
      <c r="AQ30" s="159" t="str">
        <f>IF(AQ29="","",VLOOKUP(AQ29,'シフト記号表（従来型・ユニット型共通）'!$C$6:$L$47,10,FALSE))</f>
        <v/>
      </c>
      <c r="AR30" s="159" t="str">
        <f>IF(AR29="","",VLOOKUP(AR29,'シフト記号表（従来型・ユニット型共通）'!$C$6:$L$47,10,FALSE))</f>
        <v/>
      </c>
      <c r="AS30" s="159" t="str">
        <f>IF(AS29="","",VLOOKUP(AS29,'シフト記号表（従来型・ユニット型共通）'!$C$6:$L$47,10,FALSE))</f>
        <v/>
      </c>
      <c r="AT30" s="159" t="str">
        <f>IF(AT29="","",VLOOKUP(AT29,'シフト記号表（従来型・ユニット型共通）'!$C$6:$L$47,10,FALSE))</f>
        <v/>
      </c>
      <c r="AU30" s="160" t="str">
        <f>IF(AU29="","",VLOOKUP(AU29,'シフト記号表（従来型・ユニット型共通）'!$C$6:$L$47,10,FALSE))</f>
        <v/>
      </c>
      <c r="AV30" s="158" t="str">
        <f>IF(AV29="","",VLOOKUP(AV29,'シフト記号表（従来型・ユニット型共通）'!$C$6:$L$47,10,FALSE))</f>
        <v/>
      </c>
      <c r="AW30" s="159" t="str">
        <f>IF(AW29="","",VLOOKUP(AW29,'シフト記号表（従来型・ユニット型共通）'!$C$6:$L$47,10,FALSE))</f>
        <v/>
      </c>
      <c r="AX30" s="159" t="str">
        <f>IF(AX29="","",VLOOKUP(AX29,'シフト記号表（従来型・ユニット型共通）'!$C$6:$L$47,10,FALSE))</f>
        <v/>
      </c>
      <c r="AY30" s="159" t="str">
        <f>IF(AY29="","",VLOOKUP(AY29,'シフト記号表（従来型・ユニット型共通）'!$C$6:$L$47,10,FALSE))</f>
        <v/>
      </c>
      <c r="AZ30" s="159" t="str">
        <f>IF(AZ29="","",VLOOKUP(AZ29,'シフト記号表（従来型・ユニット型共通）'!$C$6:$L$47,10,FALSE))</f>
        <v/>
      </c>
      <c r="BA30" s="159" t="str">
        <f>IF(BA29="","",VLOOKUP(BA29,'シフト記号表（従来型・ユニット型共通）'!$C$6:$L$47,10,FALSE))</f>
        <v/>
      </c>
      <c r="BB30" s="160" t="str">
        <f>IF(BB29="","",VLOOKUP(BB29,'シフト記号表（従来型・ユニット型共通）'!$C$6:$L$47,10,FALSE))</f>
        <v/>
      </c>
      <c r="BC30" s="158" t="str">
        <f>IF(BC29="","",VLOOKUP(BC29,'シフト記号表（従来型・ユニット型共通）'!$C$6:$L$47,10,FALSE))</f>
        <v/>
      </c>
      <c r="BD30" s="159" t="str">
        <f>IF(BD29="","",VLOOKUP(BD29,'シフト記号表（従来型・ユニット型共通）'!$C$6:$L$47,10,FALSE))</f>
        <v/>
      </c>
      <c r="BE30" s="159" t="str">
        <f>IF(BE29="","",VLOOKUP(BE29,'シフト記号表（従来型・ユニット型共通）'!$C$6:$L$47,10,FALSE))</f>
        <v/>
      </c>
      <c r="BF30" s="1064">
        <f>IF($BI$3="４週",SUM(AA30:BB30),IF($BI$3="暦月",SUM(AA30:BE30),""))</f>
        <v>0</v>
      </c>
      <c r="BG30" s="1065"/>
      <c r="BH30" s="1066">
        <f>IF($BI$3="４週",BF30/4,IF($BI$3="暦月",(BF30/($BI$8/7)),""))</f>
        <v>0</v>
      </c>
      <c r="BI30" s="1065"/>
      <c r="BJ30" s="1061"/>
      <c r="BK30" s="1062"/>
      <c r="BL30" s="1062"/>
      <c r="BM30" s="1062"/>
      <c r="BN30" s="1063"/>
    </row>
    <row r="31" spans="2:66" ht="20.25" customHeight="1" x14ac:dyDescent="0.15">
      <c r="B31" s="992">
        <f>B29+1</f>
        <v>8</v>
      </c>
      <c r="C31" s="994"/>
      <c r="D31" s="996"/>
      <c r="E31" s="965"/>
      <c r="F31" s="997"/>
      <c r="G31" s="999"/>
      <c r="H31" s="1000"/>
      <c r="I31" s="153"/>
      <c r="J31" s="154"/>
      <c r="K31" s="153"/>
      <c r="L31" s="154"/>
      <c r="M31" s="1003"/>
      <c r="N31" s="1004"/>
      <c r="O31" s="1052"/>
      <c r="P31" s="1053"/>
      <c r="Q31" s="1053"/>
      <c r="R31" s="1000"/>
      <c r="S31" s="1022"/>
      <c r="T31" s="1023"/>
      <c r="U31" s="1023"/>
      <c r="V31" s="1023"/>
      <c r="W31" s="1024"/>
      <c r="X31" s="163" t="s">
        <v>192</v>
      </c>
      <c r="Y31" s="164"/>
      <c r="Z31" s="165"/>
      <c r="AA31" s="166"/>
      <c r="AB31" s="167"/>
      <c r="AC31" s="167"/>
      <c r="AD31" s="167"/>
      <c r="AE31" s="167"/>
      <c r="AF31" s="167"/>
      <c r="AG31" s="168"/>
      <c r="AH31" s="166"/>
      <c r="AI31" s="167"/>
      <c r="AJ31" s="167"/>
      <c r="AK31" s="167"/>
      <c r="AL31" s="167"/>
      <c r="AM31" s="167"/>
      <c r="AN31" s="168"/>
      <c r="AO31" s="166"/>
      <c r="AP31" s="167"/>
      <c r="AQ31" s="167"/>
      <c r="AR31" s="167"/>
      <c r="AS31" s="167"/>
      <c r="AT31" s="167"/>
      <c r="AU31" s="168"/>
      <c r="AV31" s="166"/>
      <c r="AW31" s="167"/>
      <c r="AX31" s="167"/>
      <c r="AY31" s="167"/>
      <c r="AZ31" s="167"/>
      <c r="BA31" s="167"/>
      <c r="BB31" s="168"/>
      <c r="BC31" s="166"/>
      <c r="BD31" s="167"/>
      <c r="BE31" s="169"/>
      <c r="BF31" s="1054"/>
      <c r="BG31" s="1055"/>
      <c r="BH31" s="1056"/>
      <c r="BI31" s="1057"/>
      <c r="BJ31" s="1058"/>
      <c r="BK31" s="1059"/>
      <c r="BL31" s="1059"/>
      <c r="BM31" s="1059"/>
      <c r="BN31" s="1060"/>
    </row>
    <row r="32" spans="2:66" ht="20.25" customHeight="1" x14ac:dyDescent="0.15">
      <c r="B32" s="993"/>
      <c r="C32" s="995"/>
      <c r="D32" s="998"/>
      <c r="E32" s="965"/>
      <c r="F32" s="997"/>
      <c r="G32" s="1001"/>
      <c r="H32" s="1002"/>
      <c r="I32" s="153"/>
      <c r="J32" s="154">
        <f>G31</f>
        <v>0</v>
      </c>
      <c r="K32" s="153"/>
      <c r="L32" s="154">
        <f>M31</f>
        <v>0</v>
      </c>
      <c r="M32" s="1005"/>
      <c r="N32" s="1006"/>
      <c r="O32" s="1017"/>
      <c r="P32" s="1018"/>
      <c r="Q32" s="1018"/>
      <c r="R32" s="1002"/>
      <c r="S32" s="1022"/>
      <c r="T32" s="1023"/>
      <c r="U32" s="1023"/>
      <c r="V32" s="1023"/>
      <c r="W32" s="1024"/>
      <c r="X32" s="155" t="s">
        <v>195</v>
      </c>
      <c r="Y32" s="156"/>
      <c r="Z32" s="157"/>
      <c r="AA32" s="158" t="str">
        <f>IF(AA31="","",VLOOKUP(AA31,'シフト記号表（従来型・ユニット型共通）'!$C$6:$L$47,10,FALSE))</f>
        <v/>
      </c>
      <c r="AB32" s="159" t="str">
        <f>IF(AB31="","",VLOOKUP(AB31,'シフト記号表（従来型・ユニット型共通）'!$C$6:$L$47,10,FALSE))</f>
        <v/>
      </c>
      <c r="AC32" s="159" t="str">
        <f>IF(AC31="","",VLOOKUP(AC31,'シフト記号表（従来型・ユニット型共通）'!$C$6:$L$47,10,FALSE))</f>
        <v/>
      </c>
      <c r="AD32" s="159" t="str">
        <f>IF(AD31="","",VLOOKUP(AD31,'シフト記号表（従来型・ユニット型共通）'!$C$6:$L$47,10,FALSE))</f>
        <v/>
      </c>
      <c r="AE32" s="159" t="str">
        <f>IF(AE31="","",VLOOKUP(AE31,'シフト記号表（従来型・ユニット型共通）'!$C$6:$L$47,10,FALSE))</f>
        <v/>
      </c>
      <c r="AF32" s="159" t="str">
        <f>IF(AF31="","",VLOOKUP(AF31,'シフト記号表（従来型・ユニット型共通）'!$C$6:$L$47,10,FALSE))</f>
        <v/>
      </c>
      <c r="AG32" s="160" t="str">
        <f>IF(AG31="","",VLOOKUP(AG31,'シフト記号表（従来型・ユニット型共通）'!$C$6:$L$47,10,FALSE))</f>
        <v/>
      </c>
      <c r="AH32" s="158" t="str">
        <f>IF(AH31="","",VLOOKUP(AH31,'シフト記号表（従来型・ユニット型共通）'!$C$6:$L$47,10,FALSE))</f>
        <v/>
      </c>
      <c r="AI32" s="159" t="str">
        <f>IF(AI31="","",VLOOKUP(AI31,'シフト記号表（従来型・ユニット型共通）'!$C$6:$L$47,10,FALSE))</f>
        <v/>
      </c>
      <c r="AJ32" s="159" t="str">
        <f>IF(AJ31="","",VLOOKUP(AJ31,'シフト記号表（従来型・ユニット型共通）'!$C$6:$L$47,10,FALSE))</f>
        <v/>
      </c>
      <c r="AK32" s="159" t="str">
        <f>IF(AK31="","",VLOOKUP(AK31,'シフト記号表（従来型・ユニット型共通）'!$C$6:$L$47,10,FALSE))</f>
        <v/>
      </c>
      <c r="AL32" s="159" t="str">
        <f>IF(AL31="","",VLOOKUP(AL31,'シフト記号表（従来型・ユニット型共通）'!$C$6:$L$47,10,FALSE))</f>
        <v/>
      </c>
      <c r="AM32" s="159" t="str">
        <f>IF(AM31="","",VLOOKUP(AM31,'シフト記号表（従来型・ユニット型共通）'!$C$6:$L$47,10,FALSE))</f>
        <v/>
      </c>
      <c r="AN32" s="160" t="str">
        <f>IF(AN31="","",VLOOKUP(AN31,'シフト記号表（従来型・ユニット型共通）'!$C$6:$L$47,10,FALSE))</f>
        <v/>
      </c>
      <c r="AO32" s="158" t="str">
        <f>IF(AO31="","",VLOOKUP(AO31,'シフト記号表（従来型・ユニット型共通）'!$C$6:$L$47,10,FALSE))</f>
        <v/>
      </c>
      <c r="AP32" s="159" t="str">
        <f>IF(AP31="","",VLOOKUP(AP31,'シフト記号表（従来型・ユニット型共通）'!$C$6:$L$47,10,FALSE))</f>
        <v/>
      </c>
      <c r="AQ32" s="159" t="str">
        <f>IF(AQ31="","",VLOOKUP(AQ31,'シフト記号表（従来型・ユニット型共通）'!$C$6:$L$47,10,FALSE))</f>
        <v/>
      </c>
      <c r="AR32" s="159" t="str">
        <f>IF(AR31="","",VLOOKUP(AR31,'シフト記号表（従来型・ユニット型共通）'!$C$6:$L$47,10,FALSE))</f>
        <v/>
      </c>
      <c r="AS32" s="159" t="str">
        <f>IF(AS31="","",VLOOKUP(AS31,'シフト記号表（従来型・ユニット型共通）'!$C$6:$L$47,10,FALSE))</f>
        <v/>
      </c>
      <c r="AT32" s="159" t="str">
        <f>IF(AT31="","",VLOOKUP(AT31,'シフト記号表（従来型・ユニット型共通）'!$C$6:$L$47,10,FALSE))</f>
        <v/>
      </c>
      <c r="AU32" s="160" t="str">
        <f>IF(AU31="","",VLOOKUP(AU31,'シフト記号表（従来型・ユニット型共通）'!$C$6:$L$47,10,FALSE))</f>
        <v/>
      </c>
      <c r="AV32" s="158" t="str">
        <f>IF(AV31="","",VLOOKUP(AV31,'シフト記号表（従来型・ユニット型共通）'!$C$6:$L$47,10,FALSE))</f>
        <v/>
      </c>
      <c r="AW32" s="159" t="str">
        <f>IF(AW31="","",VLOOKUP(AW31,'シフト記号表（従来型・ユニット型共通）'!$C$6:$L$47,10,FALSE))</f>
        <v/>
      </c>
      <c r="AX32" s="159" t="str">
        <f>IF(AX31="","",VLOOKUP(AX31,'シフト記号表（従来型・ユニット型共通）'!$C$6:$L$47,10,FALSE))</f>
        <v/>
      </c>
      <c r="AY32" s="159" t="str">
        <f>IF(AY31="","",VLOOKUP(AY31,'シフト記号表（従来型・ユニット型共通）'!$C$6:$L$47,10,FALSE))</f>
        <v/>
      </c>
      <c r="AZ32" s="159" t="str">
        <f>IF(AZ31="","",VLOOKUP(AZ31,'シフト記号表（従来型・ユニット型共通）'!$C$6:$L$47,10,FALSE))</f>
        <v/>
      </c>
      <c r="BA32" s="159" t="str">
        <f>IF(BA31="","",VLOOKUP(BA31,'シフト記号表（従来型・ユニット型共通）'!$C$6:$L$47,10,FALSE))</f>
        <v/>
      </c>
      <c r="BB32" s="160" t="str">
        <f>IF(BB31="","",VLOOKUP(BB31,'シフト記号表（従来型・ユニット型共通）'!$C$6:$L$47,10,FALSE))</f>
        <v/>
      </c>
      <c r="BC32" s="158" t="str">
        <f>IF(BC31="","",VLOOKUP(BC31,'シフト記号表（従来型・ユニット型共通）'!$C$6:$L$47,10,FALSE))</f>
        <v/>
      </c>
      <c r="BD32" s="159" t="str">
        <f>IF(BD31="","",VLOOKUP(BD31,'シフト記号表（従来型・ユニット型共通）'!$C$6:$L$47,10,FALSE))</f>
        <v/>
      </c>
      <c r="BE32" s="159" t="str">
        <f>IF(BE31="","",VLOOKUP(BE31,'シフト記号表（従来型・ユニット型共通）'!$C$6:$L$47,10,FALSE))</f>
        <v/>
      </c>
      <c r="BF32" s="1064">
        <f>IF($BI$3="４週",SUM(AA32:BB32),IF($BI$3="暦月",SUM(AA32:BE32),""))</f>
        <v>0</v>
      </c>
      <c r="BG32" s="1065"/>
      <c r="BH32" s="1066">
        <f>IF($BI$3="４週",BF32/4,IF($BI$3="暦月",(BF32/($BI$8/7)),""))</f>
        <v>0</v>
      </c>
      <c r="BI32" s="1065"/>
      <c r="BJ32" s="1061"/>
      <c r="BK32" s="1062"/>
      <c r="BL32" s="1062"/>
      <c r="BM32" s="1062"/>
      <c r="BN32" s="1063"/>
    </row>
    <row r="33" spans="2:66" ht="20.25" customHeight="1" x14ac:dyDescent="0.15">
      <c r="B33" s="992">
        <f>B31+1</f>
        <v>9</v>
      </c>
      <c r="C33" s="994"/>
      <c r="D33" s="996"/>
      <c r="E33" s="965"/>
      <c r="F33" s="997"/>
      <c r="G33" s="999"/>
      <c r="H33" s="1000"/>
      <c r="I33" s="153"/>
      <c r="J33" s="154"/>
      <c r="K33" s="153"/>
      <c r="L33" s="154"/>
      <c r="M33" s="1003"/>
      <c r="N33" s="1004"/>
      <c r="O33" s="1052"/>
      <c r="P33" s="1053"/>
      <c r="Q33" s="1053"/>
      <c r="R33" s="1000"/>
      <c r="S33" s="1022"/>
      <c r="T33" s="1023"/>
      <c r="U33" s="1023"/>
      <c r="V33" s="1023"/>
      <c r="W33" s="1024"/>
      <c r="X33" s="163" t="s">
        <v>192</v>
      </c>
      <c r="Y33" s="164"/>
      <c r="Z33" s="165"/>
      <c r="AA33" s="166"/>
      <c r="AB33" s="167"/>
      <c r="AC33" s="167"/>
      <c r="AD33" s="167"/>
      <c r="AE33" s="167"/>
      <c r="AF33" s="167"/>
      <c r="AG33" s="168"/>
      <c r="AH33" s="166"/>
      <c r="AI33" s="167"/>
      <c r="AJ33" s="167"/>
      <c r="AK33" s="167"/>
      <c r="AL33" s="167"/>
      <c r="AM33" s="167"/>
      <c r="AN33" s="168"/>
      <c r="AO33" s="166"/>
      <c r="AP33" s="167"/>
      <c r="AQ33" s="167"/>
      <c r="AR33" s="167"/>
      <c r="AS33" s="167"/>
      <c r="AT33" s="167"/>
      <c r="AU33" s="168"/>
      <c r="AV33" s="166"/>
      <c r="AW33" s="167"/>
      <c r="AX33" s="167"/>
      <c r="AY33" s="167"/>
      <c r="AZ33" s="167"/>
      <c r="BA33" s="167"/>
      <c r="BB33" s="168"/>
      <c r="BC33" s="166"/>
      <c r="BD33" s="167"/>
      <c r="BE33" s="169"/>
      <c r="BF33" s="1054"/>
      <c r="BG33" s="1055"/>
      <c r="BH33" s="1056"/>
      <c r="BI33" s="1057"/>
      <c r="BJ33" s="1058"/>
      <c r="BK33" s="1059"/>
      <c r="BL33" s="1059"/>
      <c r="BM33" s="1059"/>
      <c r="BN33" s="1060"/>
    </row>
    <row r="34" spans="2:66" ht="20.25" customHeight="1" x14ac:dyDescent="0.15">
      <c r="B34" s="993"/>
      <c r="C34" s="995"/>
      <c r="D34" s="998"/>
      <c r="E34" s="965"/>
      <c r="F34" s="997"/>
      <c r="G34" s="1001"/>
      <c r="H34" s="1002"/>
      <c r="I34" s="153"/>
      <c r="J34" s="154">
        <f>G33</f>
        <v>0</v>
      </c>
      <c r="K34" s="153"/>
      <c r="L34" s="154">
        <f>M33</f>
        <v>0</v>
      </c>
      <c r="M34" s="1005"/>
      <c r="N34" s="1006"/>
      <c r="O34" s="1017"/>
      <c r="P34" s="1018"/>
      <c r="Q34" s="1018"/>
      <c r="R34" s="1002"/>
      <c r="S34" s="1022"/>
      <c r="T34" s="1023"/>
      <c r="U34" s="1023"/>
      <c r="V34" s="1023"/>
      <c r="W34" s="1024"/>
      <c r="X34" s="170" t="s">
        <v>195</v>
      </c>
      <c r="Y34" s="171"/>
      <c r="Z34" s="172"/>
      <c r="AA34" s="158" t="str">
        <f>IF(AA33="","",VLOOKUP(AA33,'シフト記号表（従来型・ユニット型共通）'!$C$6:$L$47,10,FALSE))</f>
        <v/>
      </c>
      <c r="AB34" s="159" t="str">
        <f>IF(AB33="","",VLOOKUP(AB33,'シフト記号表（従来型・ユニット型共通）'!$C$6:$L$47,10,FALSE))</f>
        <v/>
      </c>
      <c r="AC34" s="159" t="str">
        <f>IF(AC33="","",VLOOKUP(AC33,'シフト記号表（従来型・ユニット型共通）'!$C$6:$L$47,10,FALSE))</f>
        <v/>
      </c>
      <c r="AD34" s="159" t="str">
        <f>IF(AD33="","",VLOOKUP(AD33,'シフト記号表（従来型・ユニット型共通）'!$C$6:$L$47,10,FALSE))</f>
        <v/>
      </c>
      <c r="AE34" s="159" t="str">
        <f>IF(AE33="","",VLOOKUP(AE33,'シフト記号表（従来型・ユニット型共通）'!$C$6:$L$47,10,FALSE))</f>
        <v/>
      </c>
      <c r="AF34" s="159" t="str">
        <f>IF(AF33="","",VLOOKUP(AF33,'シフト記号表（従来型・ユニット型共通）'!$C$6:$L$47,10,FALSE))</f>
        <v/>
      </c>
      <c r="AG34" s="160" t="str">
        <f>IF(AG33="","",VLOOKUP(AG33,'シフト記号表（従来型・ユニット型共通）'!$C$6:$L$47,10,FALSE))</f>
        <v/>
      </c>
      <c r="AH34" s="158" t="str">
        <f>IF(AH33="","",VLOOKUP(AH33,'シフト記号表（従来型・ユニット型共通）'!$C$6:$L$47,10,FALSE))</f>
        <v/>
      </c>
      <c r="AI34" s="159" t="str">
        <f>IF(AI33="","",VLOOKUP(AI33,'シフト記号表（従来型・ユニット型共通）'!$C$6:$L$47,10,FALSE))</f>
        <v/>
      </c>
      <c r="AJ34" s="159" t="str">
        <f>IF(AJ33="","",VLOOKUP(AJ33,'シフト記号表（従来型・ユニット型共通）'!$C$6:$L$47,10,FALSE))</f>
        <v/>
      </c>
      <c r="AK34" s="159" t="str">
        <f>IF(AK33="","",VLOOKUP(AK33,'シフト記号表（従来型・ユニット型共通）'!$C$6:$L$47,10,FALSE))</f>
        <v/>
      </c>
      <c r="AL34" s="159" t="str">
        <f>IF(AL33="","",VLOOKUP(AL33,'シフト記号表（従来型・ユニット型共通）'!$C$6:$L$47,10,FALSE))</f>
        <v/>
      </c>
      <c r="AM34" s="159" t="str">
        <f>IF(AM33="","",VLOOKUP(AM33,'シフト記号表（従来型・ユニット型共通）'!$C$6:$L$47,10,FALSE))</f>
        <v/>
      </c>
      <c r="AN34" s="160" t="str">
        <f>IF(AN33="","",VLOOKUP(AN33,'シフト記号表（従来型・ユニット型共通）'!$C$6:$L$47,10,FALSE))</f>
        <v/>
      </c>
      <c r="AO34" s="158" t="str">
        <f>IF(AO33="","",VLOOKUP(AO33,'シフト記号表（従来型・ユニット型共通）'!$C$6:$L$47,10,FALSE))</f>
        <v/>
      </c>
      <c r="AP34" s="159" t="str">
        <f>IF(AP33="","",VLOOKUP(AP33,'シフト記号表（従来型・ユニット型共通）'!$C$6:$L$47,10,FALSE))</f>
        <v/>
      </c>
      <c r="AQ34" s="159" t="str">
        <f>IF(AQ33="","",VLOOKUP(AQ33,'シフト記号表（従来型・ユニット型共通）'!$C$6:$L$47,10,FALSE))</f>
        <v/>
      </c>
      <c r="AR34" s="159" t="str">
        <f>IF(AR33="","",VLOOKUP(AR33,'シフト記号表（従来型・ユニット型共通）'!$C$6:$L$47,10,FALSE))</f>
        <v/>
      </c>
      <c r="AS34" s="159" t="str">
        <f>IF(AS33="","",VLOOKUP(AS33,'シフト記号表（従来型・ユニット型共通）'!$C$6:$L$47,10,FALSE))</f>
        <v/>
      </c>
      <c r="AT34" s="159" t="str">
        <f>IF(AT33="","",VLOOKUP(AT33,'シフト記号表（従来型・ユニット型共通）'!$C$6:$L$47,10,FALSE))</f>
        <v/>
      </c>
      <c r="AU34" s="160" t="str">
        <f>IF(AU33="","",VLOOKUP(AU33,'シフト記号表（従来型・ユニット型共通）'!$C$6:$L$47,10,FALSE))</f>
        <v/>
      </c>
      <c r="AV34" s="158" t="str">
        <f>IF(AV33="","",VLOOKUP(AV33,'シフト記号表（従来型・ユニット型共通）'!$C$6:$L$47,10,FALSE))</f>
        <v/>
      </c>
      <c r="AW34" s="159" t="str">
        <f>IF(AW33="","",VLOOKUP(AW33,'シフト記号表（従来型・ユニット型共通）'!$C$6:$L$47,10,FALSE))</f>
        <v/>
      </c>
      <c r="AX34" s="159" t="str">
        <f>IF(AX33="","",VLOOKUP(AX33,'シフト記号表（従来型・ユニット型共通）'!$C$6:$L$47,10,FALSE))</f>
        <v/>
      </c>
      <c r="AY34" s="159" t="str">
        <f>IF(AY33="","",VLOOKUP(AY33,'シフト記号表（従来型・ユニット型共通）'!$C$6:$L$47,10,FALSE))</f>
        <v/>
      </c>
      <c r="AZ34" s="159" t="str">
        <f>IF(AZ33="","",VLOOKUP(AZ33,'シフト記号表（従来型・ユニット型共通）'!$C$6:$L$47,10,FALSE))</f>
        <v/>
      </c>
      <c r="BA34" s="159" t="str">
        <f>IF(BA33="","",VLOOKUP(BA33,'シフト記号表（従来型・ユニット型共通）'!$C$6:$L$47,10,FALSE))</f>
        <v/>
      </c>
      <c r="BB34" s="160" t="str">
        <f>IF(BB33="","",VLOOKUP(BB33,'シフト記号表（従来型・ユニット型共通）'!$C$6:$L$47,10,FALSE))</f>
        <v/>
      </c>
      <c r="BC34" s="158" t="str">
        <f>IF(BC33="","",VLOOKUP(BC33,'シフト記号表（従来型・ユニット型共通）'!$C$6:$L$47,10,FALSE))</f>
        <v/>
      </c>
      <c r="BD34" s="159" t="str">
        <f>IF(BD33="","",VLOOKUP(BD33,'シフト記号表（従来型・ユニット型共通）'!$C$6:$L$47,10,FALSE))</f>
        <v/>
      </c>
      <c r="BE34" s="159" t="str">
        <f>IF(BE33="","",VLOOKUP(BE33,'シフト記号表（従来型・ユニット型共通）'!$C$6:$L$47,10,FALSE))</f>
        <v/>
      </c>
      <c r="BF34" s="1064">
        <f>IF($BI$3="４週",SUM(AA34:BB34),IF($BI$3="暦月",SUM(AA34:BE34),""))</f>
        <v>0</v>
      </c>
      <c r="BG34" s="1065"/>
      <c r="BH34" s="1066">
        <f>IF($BI$3="４週",BF34/4,IF($BI$3="暦月",(BF34/($BI$8/7)),""))</f>
        <v>0</v>
      </c>
      <c r="BI34" s="1065"/>
      <c r="BJ34" s="1061"/>
      <c r="BK34" s="1062"/>
      <c r="BL34" s="1062"/>
      <c r="BM34" s="1062"/>
      <c r="BN34" s="1063"/>
    </row>
    <row r="35" spans="2:66" ht="20.25" customHeight="1" x14ac:dyDescent="0.15">
      <c r="B35" s="992">
        <f>B33+1</f>
        <v>10</v>
      </c>
      <c r="C35" s="994"/>
      <c r="D35" s="996"/>
      <c r="E35" s="965"/>
      <c r="F35" s="997"/>
      <c r="G35" s="999"/>
      <c r="H35" s="1000"/>
      <c r="I35" s="153"/>
      <c r="J35" s="154"/>
      <c r="K35" s="153"/>
      <c r="L35" s="154"/>
      <c r="M35" s="1003"/>
      <c r="N35" s="1004"/>
      <c r="O35" s="1052"/>
      <c r="P35" s="1053"/>
      <c r="Q35" s="1053"/>
      <c r="R35" s="1000"/>
      <c r="S35" s="1022"/>
      <c r="T35" s="1023"/>
      <c r="U35" s="1023"/>
      <c r="V35" s="1023"/>
      <c r="W35" s="1024"/>
      <c r="X35" s="173" t="s">
        <v>192</v>
      </c>
      <c r="Z35" s="174"/>
      <c r="AA35" s="166"/>
      <c r="AB35" s="167"/>
      <c r="AC35" s="167"/>
      <c r="AD35" s="167"/>
      <c r="AE35" s="167"/>
      <c r="AF35" s="167"/>
      <c r="AG35" s="168"/>
      <c r="AH35" s="166"/>
      <c r="AI35" s="167"/>
      <c r="AJ35" s="167"/>
      <c r="AK35" s="167"/>
      <c r="AL35" s="167"/>
      <c r="AM35" s="167"/>
      <c r="AN35" s="168"/>
      <c r="AO35" s="166"/>
      <c r="AP35" s="167"/>
      <c r="AQ35" s="167"/>
      <c r="AR35" s="167"/>
      <c r="AS35" s="167"/>
      <c r="AT35" s="167"/>
      <c r="AU35" s="168"/>
      <c r="AV35" s="166"/>
      <c r="AW35" s="167"/>
      <c r="AX35" s="167"/>
      <c r="AY35" s="167"/>
      <c r="AZ35" s="167"/>
      <c r="BA35" s="167"/>
      <c r="BB35" s="168"/>
      <c r="BC35" s="166"/>
      <c r="BD35" s="167"/>
      <c r="BE35" s="169"/>
      <c r="BF35" s="1054"/>
      <c r="BG35" s="1055"/>
      <c r="BH35" s="1056"/>
      <c r="BI35" s="1057"/>
      <c r="BJ35" s="1058"/>
      <c r="BK35" s="1059"/>
      <c r="BL35" s="1059"/>
      <c r="BM35" s="1059"/>
      <c r="BN35" s="1060"/>
    </row>
    <row r="36" spans="2:66" ht="20.25" customHeight="1" x14ac:dyDescent="0.15">
      <c r="B36" s="993"/>
      <c r="C36" s="995"/>
      <c r="D36" s="998"/>
      <c r="E36" s="965"/>
      <c r="F36" s="997"/>
      <c r="G36" s="1001"/>
      <c r="H36" s="1002"/>
      <c r="I36" s="153"/>
      <c r="J36" s="154">
        <f>G35</f>
        <v>0</v>
      </c>
      <c r="K36" s="153"/>
      <c r="L36" s="154">
        <f>M35</f>
        <v>0</v>
      </c>
      <c r="M36" s="1005"/>
      <c r="N36" s="1006"/>
      <c r="O36" s="1017"/>
      <c r="P36" s="1018"/>
      <c r="Q36" s="1018"/>
      <c r="R36" s="1002"/>
      <c r="S36" s="1022"/>
      <c r="T36" s="1023"/>
      <c r="U36" s="1023"/>
      <c r="V36" s="1023"/>
      <c r="W36" s="1024"/>
      <c r="X36" s="170" t="s">
        <v>195</v>
      </c>
      <c r="Y36" s="171"/>
      <c r="Z36" s="172"/>
      <c r="AA36" s="158" t="str">
        <f>IF(AA35="","",VLOOKUP(AA35,'シフト記号表（従来型・ユニット型共通）'!$C$6:$L$47,10,FALSE))</f>
        <v/>
      </c>
      <c r="AB36" s="159" t="str">
        <f>IF(AB35="","",VLOOKUP(AB35,'シフト記号表（従来型・ユニット型共通）'!$C$6:$L$47,10,FALSE))</f>
        <v/>
      </c>
      <c r="AC36" s="159" t="str">
        <f>IF(AC35="","",VLOOKUP(AC35,'シフト記号表（従来型・ユニット型共通）'!$C$6:$L$47,10,FALSE))</f>
        <v/>
      </c>
      <c r="AD36" s="159" t="str">
        <f>IF(AD35="","",VLOOKUP(AD35,'シフト記号表（従来型・ユニット型共通）'!$C$6:$L$47,10,FALSE))</f>
        <v/>
      </c>
      <c r="AE36" s="159" t="str">
        <f>IF(AE35="","",VLOOKUP(AE35,'シフト記号表（従来型・ユニット型共通）'!$C$6:$L$47,10,FALSE))</f>
        <v/>
      </c>
      <c r="AF36" s="159" t="str">
        <f>IF(AF35="","",VLOOKUP(AF35,'シフト記号表（従来型・ユニット型共通）'!$C$6:$L$47,10,FALSE))</f>
        <v/>
      </c>
      <c r="AG36" s="160" t="str">
        <f>IF(AG35="","",VLOOKUP(AG35,'シフト記号表（従来型・ユニット型共通）'!$C$6:$L$47,10,FALSE))</f>
        <v/>
      </c>
      <c r="AH36" s="158" t="str">
        <f>IF(AH35="","",VLOOKUP(AH35,'シフト記号表（従来型・ユニット型共通）'!$C$6:$L$47,10,FALSE))</f>
        <v/>
      </c>
      <c r="AI36" s="159" t="str">
        <f>IF(AI35="","",VLOOKUP(AI35,'シフト記号表（従来型・ユニット型共通）'!$C$6:$L$47,10,FALSE))</f>
        <v/>
      </c>
      <c r="AJ36" s="159" t="str">
        <f>IF(AJ35="","",VLOOKUP(AJ35,'シフト記号表（従来型・ユニット型共通）'!$C$6:$L$47,10,FALSE))</f>
        <v/>
      </c>
      <c r="AK36" s="159" t="str">
        <f>IF(AK35="","",VLOOKUP(AK35,'シフト記号表（従来型・ユニット型共通）'!$C$6:$L$47,10,FALSE))</f>
        <v/>
      </c>
      <c r="AL36" s="159" t="str">
        <f>IF(AL35="","",VLOOKUP(AL35,'シフト記号表（従来型・ユニット型共通）'!$C$6:$L$47,10,FALSE))</f>
        <v/>
      </c>
      <c r="AM36" s="159" t="str">
        <f>IF(AM35="","",VLOOKUP(AM35,'シフト記号表（従来型・ユニット型共通）'!$C$6:$L$47,10,FALSE))</f>
        <v/>
      </c>
      <c r="AN36" s="160" t="str">
        <f>IF(AN35="","",VLOOKUP(AN35,'シフト記号表（従来型・ユニット型共通）'!$C$6:$L$47,10,FALSE))</f>
        <v/>
      </c>
      <c r="AO36" s="158" t="str">
        <f>IF(AO35="","",VLOOKUP(AO35,'シフト記号表（従来型・ユニット型共通）'!$C$6:$L$47,10,FALSE))</f>
        <v/>
      </c>
      <c r="AP36" s="159" t="str">
        <f>IF(AP35="","",VLOOKUP(AP35,'シフト記号表（従来型・ユニット型共通）'!$C$6:$L$47,10,FALSE))</f>
        <v/>
      </c>
      <c r="AQ36" s="159" t="str">
        <f>IF(AQ35="","",VLOOKUP(AQ35,'シフト記号表（従来型・ユニット型共通）'!$C$6:$L$47,10,FALSE))</f>
        <v/>
      </c>
      <c r="AR36" s="159" t="str">
        <f>IF(AR35="","",VLOOKUP(AR35,'シフト記号表（従来型・ユニット型共通）'!$C$6:$L$47,10,FALSE))</f>
        <v/>
      </c>
      <c r="AS36" s="159" t="str">
        <f>IF(AS35="","",VLOOKUP(AS35,'シフト記号表（従来型・ユニット型共通）'!$C$6:$L$47,10,FALSE))</f>
        <v/>
      </c>
      <c r="AT36" s="159" t="str">
        <f>IF(AT35="","",VLOOKUP(AT35,'シフト記号表（従来型・ユニット型共通）'!$C$6:$L$47,10,FALSE))</f>
        <v/>
      </c>
      <c r="AU36" s="160" t="str">
        <f>IF(AU35="","",VLOOKUP(AU35,'シフト記号表（従来型・ユニット型共通）'!$C$6:$L$47,10,FALSE))</f>
        <v/>
      </c>
      <c r="AV36" s="158" t="str">
        <f>IF(AV35="","",VLOOKUP(AV35,'シフト記号表（従来型・ユニット型共通）'!$C$6:$L$47,10,FALSE))</f>
        <v/>
      </c>
      <c r="AW36" s="159" t="str">
        <f>IF(AW35="","",VLOOKUP(AW35,'シフト記号表（従来型・ユニット型共通）'!$C$6:$L$47,10,FALSE))</f>
        <v/>
      </c>
      <c r="AX36" s="159" t="str">
        <f>IF(AX35="","",VLOOKUP(AX35,'シフト記号表（従来型・ユニット型共通）'!$C$6:$L$47,10,FALSE))</f>
        <v/>
      </c>
      <c r="AY36" s="159" t="str">
        <f>IF(AY35="","",VLOOKUP(AY35,'シフト記号表（従来型・ユニット型共通）'!$C$6:$L$47,10,FALSE))</f>
        <v/>
      </c>
      <c r="AZ36" s="159" t="str">
        <f>IF(AZ35="","",VLOOKUP(AZ35,'シフト記号表（従来型・ユニット型共通）'!$C$6:$L$47,10,FALSE))</f>
        <v/>
      </c>
      <c r="BA36" s="159" t="str">
        <f>IF(BA35="","",VLOOKUP(BA35,'シフト記号表（従来型・ユニット型共通）'!$C$6:$L$47,10,FALSE))</f>
        <v/>
      </c>
      <c r="BB36" s="160" t="str">
        <f>IF(BB35="","",VLOOKUP(BB35,'シフト記号表（従来型・ユニット型共通）'!$C$6:$L$47,10,FALSE))</f>
        <v/>
      </c>
      <c r="BC36" s="158" t="str">
        <f>IF(BC35="","",VLOOKUP(BC35,'シフト記号表（従来型・ユニット型共通）'!$C$6:$L$47,10,FALSE))</f>
        <v/>
      </c>
      <c r="BD36" s="159" t="str">
        <f>IF(BD35="","",VLOOKUP(BD35,'シフト記号表（従来型・ユニット型共通）'!$C$6:$L$47,10,FALSE))</f>
        <v/>
      </c>
      <c r="BE36" s="159" t="str">
        <f>IF(BE35="","",VLOOKUP(BE35,'シフト記号表（従来型・ユニット型共通）'!$C$6:$L$47,10,FALSE))</f>
        <v/>
      </c>
      <c r="BF36" s="1064">
        <f>IF($BI$3="４週",SUM(AA36:BB36),IF($BI$3="暦月",SUM(AA36:BE36),""))</f>
        <v>0</v>
      </c>
      <c r="BG36" s="1065"/>
      <c r="BH36" s="1066">
        <f>IF($BI$3="４週",BF36/4,IF($BI$3="暦月",(BF36/($BI$8/7)),""))</f>
        <v>0</v>
      </c>
      <c r="BI36" s="1065"/>
      <c r="BJ36" s="1061"/>
      <c r="BK36" s="1062"/>
      <c r="BL36" s="1062"/>
      <c r="BM36" s="1062"/>
      <c r="BN36" s="1063"/>
    </row>
    <row r="37" spans="2:66" ht="20.25" customHeight="1" x14ac:dyDescent="0.15">
      <c r="B37" s="992">
        <f>B35+1</f>
        <v>11</v>
      </c>
      <c r="C37" s="994"/>
      <c r="D37" s="996"/>
      <c r="E37" s="965"/>
      <c r="F37" s="997"/>
      <c r="G37" s="999"/>
      <c r="H37" s="1000"/>
      <c r="I37" s="153"/>
      <c r="J37" s="154"/>
      <c r="K37" s="153"/>
      <c r="L37" s="154"/>
      <c r="M37" s="1003"/>
      <c r="N37" s="1004"/>
      <c r="O37" s="1052"/>
      <c r="P37" s="1053"/>
      <c r="Q37" s="1053"/>
      <c r="R37" s="1000"/>
      <c r="S37" s="1022"/>
      <c r="T37" s="1023"/>
      <c r="U37" s="1023"/>
      <c r="V37" s="1023"/>
      <c r="W37" s="1024"/>
      <c r="X37" s="173" t="s">
        <v>192</v>
      </c>
      <c r="Z37" s="174"/>
      <c r="AA37" s="166"/>
      <c r="AB37" s="167"/>
      <c r="AC37" s="167"/>
      <c r="AD37" s="167"/>
      <c r="AE37" s="167"/>
      <c r="AF37" s="167"/>
      <c r="AG37" s="168"/>
      <c r="AH37" s="166"/>
      <c r="AI37" s="167"/>
      <c r="AJ37" s="167"/>
      <c r="AK37" s="167"/>
      <c r="AL37" s="167"/>
      <c r="AM37" s="167"/>
      <c r="AN37" s="168"/>
      <c r="AO37" s="166"/>
      <c r="AP37" s="167"/>
      <c r="AQ37" s="167"/>
      <c r="AR37" s="167"/>
      <c r="AS37" s="167"/>
      <c r="AT37" s="167"/>
      <c r="AU37" s="168"/>
      <c r="AV37" s="166"/>
      <c r="AW37" s="167"/>
      <c r="AX37" s="167"/>
      <c r="AY37" s="167"/>
      <c r="AZ37" s="167"/>
      <c r="BA37" s="167"/>
      <c r="BB37" s="168"/>
      <c r="BC37" s="166"/>
      <c r="BD37" s="167"/>
      <c r="BE37" s="169"/>
      <c r="BF37" s="1054"/>
      <c r="BG37" s="1055"/>
      <c r="BH37" s="1056"/>
      <c r="BI37" s="1057"/>
      <c r="BJ37" s="1058"/>
      <c r="BK37" s="1059"/>
      <c r="BL37" s="1059"/>
      <c r="BM37" s="1059"/>
      <c r="BN37" s="1060"/>
    </row>
    <row r="38" spans="2:66" ht="20.25" customHeight="1" x14ac:dyDescent="0.15">
      <c r="B38" s="993"/>
      <c r="C38" s="995"/>
      <c r="D38" s="998"/>
      <c r="E38" s="965"/>
      <c r="F38" s="997"/>
      <c r="G38" s="1001"/>
      <c r="H38" s="1002"/>
      <c r="I38" s="153"/>
      <c r="J38" s="154">
        <f>G37</f>
        <v>0</v>
      </c>
      <c r="K38" s="153"/>
      <c r="L38" s="154">
        <f>M37</f>
        <v>0</v>
      </c>
      <c r="M38" s="1005"/>
      <c r="N38" s="1006"/>
      <c r="O38" s="1017"/>
      <c r="P38" s="1018"/>
      <c r="Q38" s="1018"/>
      <c r="R38" s="1002"/>
      <c r="S38" s="1022"/>
      <c r="T38" s="1023"/>
      <c r="U38" s="1023"/>
      <c r="V38" s="1023"/>
      <c r="W38" s="1024"/>
      <c r="X38" s="170" t="s">
        <v>195</v>
      </c>
      <c r="Y38" s="171"/>
      <c r="Z38" s="172"/>
      <c r="AA38" s="158" t="str">
        <f>IF(AA37="","",VLOOKUP(AA37,'シフト記号表（従来型・ユニット型共通）'!$C$6:$L$47,10,FALSE))</f>
        <v/>
      </c>
      <c r="AB38" s="159" t="str">
        <f>IF(AB37="","",VLOOKUP(AB37,'シフト記号表（従来型・ユニット型共通）'!$C$6:$L$47,10,FALSE))</f>
        <v/>
      </c>
      <c r="AC38" s="159" t="str">
        <f>IF(AC37="","",VLOOKUP(AC37,'シフト記号表（従来型・ユニット型共通）'!$C$6:$L$47,10,FALSE))</f>
        <v/>
      </c>
      <c r="AD38" s="159" t="str">
        <f>IF(AD37="","",VLOOKUP(AD37,'シフト記号表（従来型・ユニット型共通）'!$C$6:$L$47,10,FALSE))</f>
        <v/>
      </c>
      <c r="AE38" s="159" t="str">
        <f>IF(AE37="","",VLOOKUP(AE37,'シフト記号表（従来型・ユニット型共通）'!$C$6:$L$47,10,FALSE))</f>
        <v/>
      </c>
      <c r="AF38" s="159" t="str">
        <f>IF(AF37="","",VLOOKUP(AF37,'シフト記号表（従来型・ユニット型共通）'!$C$6:$L$47,10,FALSE))</f>
        <v/>
      </c>
      <c r="AG38" s="160" t="str">
        <f>IF(AG37="","",VLOOKUP(AG37,'シフト記号表（従来型・ユニット型共通）'!$C$6:$L$47,10,FALSE))</f>
        <v/>
      </c>
      <c r="AH38" s="158" t="str">
        <f>IF(AH37="","",VLOOKUP(AH37,'シフト記号表（従来型・ユニット型共通）'!$C$6:$L$47,10,FALSE))</f>
        <v/>
      </c>
      <c r="AI38" s="159" t="str">
        <f>IF(AI37="","",VLOOKUP(AI37,'シフト記号表（従来型・ユニット型共通）'!$C$6:$L$47,10,FALSE))</f>
        <v/>
      </c>
      <c r="AJ38" s="159" t="str">
        <f>IF(AJ37="","",VLOOKUP(AJ37,'シフト記号表（従来型・ユニット型共通）'!$C$6:$L$47,10,FALSE))</f>
        <v/>
      </c>
      <c r="AK38" s="159" t="str">
        <f>IF(AK37="","",VLOOKUP(AK37,'シフト記号表（従来型・ユニット型共通）'!$C$6:$L$47,10,FALSE))</f>
        <v/>
      </c>
      <c r="AL38" s="159" t="str">
        <f>IF(AL37="","",VLOOKUP(AL37,'シフト記号表（従来型・ユニット型共通）'!$C$6:$L$47,10,FALSE))</f>
        <v/>
      </c>
      <c r="AM38" s="159" t="str">
        <f>IF(AM37="","",VLOOKUP(AM37,'シフト記号表（従来型・ユニット型共通）'!$C$6:$L$47,10,FALSE))</f>
        <v/>
      </c>
      <c r="AN38" s="160" t="str">
        <f>IF(AN37="","",VLOOKUP(AN37,'シフト記号表（従来型・ユニット型共通）'!$C$6:$L$47,10,FALSE))</f>
        <v/>
      </c>
      <c r="AO38" s="158" t="str">
        <f>IF(AO37="","",VLOOKUP(AO37,'シフト記号表（従来型・ユニット型共通）'!$C$6:$L$47,10,FALSE))</f>
        <v/>
      </c>
      <c r="AP38" s="159" t="str">
        <f>IF(AP37="","",VLOOKUP(AP37,'シフト記号表（従来型・ユニット型共通）'!$C$6:$L$47,10,FALSE))</f>
        <v/>
      </c>
      <c r="AQ38" s="159" t="str">
        <f>IF(AQ37="","",VLOOKUP(AQ37,'シフト記号表（従来型・ユニット型共通）'!$C$6:$L$47,10,FALSE))</f>
        <v/>
      </c>
      <c r="AR38" s="159" t="str">
        <f>IF(AR37="","",VLOOKUP(AR37,'シフト記号表（従来型・ユニット型共通）'!$C$6:$L$47,10,FALSE))</f>
        <v/>
      </c>
      <c r="AS38" s="159" t="str">
        <f>IF(AS37="","",VLOOKUP(AS37,'シフト記号表（従来型・ユニット型共通）'!$C$6:$L$47,10,FALSE))</f>
        <v/>
      </c>
      <c r="AT38" s="159" t="str">
        <f>IF(AT37="","",VLOOKUP(AT37,'シフト記号表（従来型・ユニット型共通）'!$C$6:$L$47,10,FALSE))</f>
        <v/>
      </c>
      <c r="AU38" s="160" t="str">
        <f>IF(AU37="","",VLOOKUP(AU37,'シフト記号表（従来型・ユニット型共通）'!$C$6:$L$47,10,FALSE))</f>
        <v/>
      </c>
      <c r="AV38" s="158" t="str">
        <f>IF(AV37="","",VLOOKUP(AV37,'シフト記号表（従来型・ユニット型共通）'!$C$6:$L$47,10,FALSE))</f>
        <v/>
      </c>
      <c r="AW38" s="159" t="str">
        <f>IF(AW37="","",VLOOKUP(AW37,'シフト記号表（従来型・ユニット型共通）'!$C$6:$L$47,10,FALSE))</f>
        <v/>
      </c>
      <c r="AX38" s="159" t="str">
        <f>IF(AX37="","",VLOOKUP(AX37,'シフト記号表（従来型・ユニット型共通）'!$C$6:$L$47,10,FALSE))</f>
        <v/>
      </c>
      <c r="AY38" s="159" t="str">
        <f>IF(AY37="","",VLOOKUP(AY37,'シフト記号表（従来型・ユニット型共通）'!$C$6:$L$47,10,FALSE))</f>
        <v/>
      </c>
      <c r="AZ38" s="159" t="str">
        <f>IF(AZ37="","",VLOOKUP(AZ37,'シフト記号表（従来型・ユニット型共通）'!$C$6:$L$47,10,FALSE))</f>
        <v/>
      </c>
      <c r="BA38" s="159" t="str">
        <f>IF(BA37="","",VLOOKUP(BA37,'シフト記号表（従来型・ユニット型共通）'!$C$6:$L$47,10,FALSE))</f>
        <v/>
      </c>
      <c r="BB38" s="160" t="str">
        <f>IF(BB37="","",VLOOKUP(BB37,'シフト記号表（従来型・ユニット型共通）'!$C$6:$L$47,10,FALSE))</f>
        <v/>
      </c>
      <c r="BC38" s="158" t="str">
        <f>IF(BC37="","",VLOOKUP(BC37,'シフト記号表（従来型・ユニット型共通）'!$C$6:$L$47,10,FALSE))</f>
        <v/>
      </c>
      <c r="BD38" s="159" t="str">
        <f>IF(BD37="","",VLOOKUP(BD37,'シフト記号表（従来型・ユニット型共通）'!$C$6:$L$47,10,FALSE))</f>
        <v/>
      </c>
      <c r="BE38" s="159" t="str">
        <f>IF(BE37="","",VLOOKUP(BE37,'シフト記号表（従来型・ユニット型共通）'!$C$6:$L$47,10,FALSE))</f>
        <v/>
      </c>
      <c r="BF38" s="1064">
        <f>IF($BI$3="４週",SUM(AA38:BB38),IF($BI$3="暦月",SUM(AA38:BE38),""))</f>
        <v>0</v>
      </c>
      <c r="BG38" s="1065"/>
      <c r="BH38" s="1066">
        <f>IF($BI$3="４週",BF38/4,IF($BI$3="暦月",(BF38/($BI$8/7)),""))</f>
        <v>0</v>
      </c>
      <c r="BI38" s="1065"/>
      <c r="BJ38" s="1061"/>
      <c r="BK38" s="1062"/>
      <c r="BL38" s="1062"/>
      <c r="BM38" s="1062"/>
      <c r="BN38" s="1063"/>
    </row>
    <row r="39" spans="2:66" ht="20.25" customHeight="1" x14ac:dyDescent="0.15">
      <c r="B39" s="992">
        <f>B37+1</f>
        <v>12</v>
      </c>
      <c r="C39" s="994"/>
      <c r="D39" s="996"/>
      <c r="E39" s="965"/>
      <c r="F39" s="997"/>
      <c r="G39" s="999"/>
      <c r="H39" s="1000"/>
      <c r="I39" s="153"/>
      <c r="J39" s="154"/>
      <c r="K39" s="153"/>
      <c r="L39" s="154"/>
      <c r="M39" s="1003"/>
      <c r="N39" s="1004"/>
      <c r="O39" s="1052"/>
      <c r="P39" s="1053"/>
      <c r="Q39" s="1053"/>
      <c r="R39" s="1000"/>
      <c r="S39" s="1022"/>
      <c r="T39" s="1023"/>
      <c r="U39" s="1023"/>
      <c r="V39" s="1023"/>
      <c r="W39" s="1024"/>
      <c r="X39" s="173" t="s">
        <v>192</v>
      </c>
      <c r="Z39" s="174"/>
      <c r="AA39" s="166"/>
      <c r="AB39" s="167"/>
      <c r="AC39" s="167"/>
      <c r="AD39" s="167"/>
      <c r="AE39" s="167"/>
      <c r="AF39" s="167"/>
      <c r="AG39" s="168"/>
      <c r="AH39" s="166"/>
      <c r="AI39" s="167"/>
      <c r="AJ39" s="167"/>
      <c r="AK39" s="167"/>
      <c r="AL39" s="167"/>
      <c r="AM39" s="167"/>
      <c r="AN39" s="168"/>
      <c r="AO39" s="166"/>
      <c r="AP39" s="167"/>
      <c r="AQ39" s="167"/>
      <c r="AR39" s="167"/>
      <c r="AS39" s="167"/>
      <c r="AT39" s="167"/>
      <c r="AU39" s="168"/>
      <c r="AV39" s="166"/>
      <c r="AW39" s="167"/>
      <c r="AX39" s="167"/>
      <c r="AY39" s="167"/>
      <c r="AZ39" s="167"/>
      <c r="BA39" s="167"/>
      <c r="BB39" s="168"/>
      <c r="BC39" s="166"/>
      <c r="BD39" s="167"/>
      <c r="BE39" s="169"/>
      <c r="BF39" s="1054"/>
      <c r="BG39" s="1055"/>
      <c r="BH39" s="1056"/>
      <c r="BI39" s="1057"/>
      <c r="BJ39" s="1058"/>
      <c r="BK39" s="1059"/>
      <c r="BL39" s="1059"/>
      <c r="BM39" s="1059"/>
      <c r="BN39" s="1060"/>
    </row>
    <row r="40" spans="2:66" ht="20.25" customHeight="1" x14ac:dyDescent="0.15">
      <c r="B40" s="993"/>
      <c r="C40" s="995"/>
      <c r="D40" s="998"/>
      <c r="E40" s="965"/>
      <c r="F40" s="997"/>
      <c r="G40" s="1001"/>
      <c r="H40" s="1002"/>
      <c r="I40" s="153"/>
      <c r="J40" s="154">
        <f>G39</f>
        <v>0</v>
      </c>
      <c r="K40" s="153"/>
      <c r="L40" s="154">
        <f>M39</f>
        <v>0</v>
      </c>
      <c r="M40" s="1005"/>
      <c r="N40" s="1006"/>
      <c r="O40" s="1017"/>
      <c r="P40" s="1018"/>
      <c r="Q40" s="1018"/>
      <c r="R40" s="1002"/>
      <c r="S40" s="1022"/>
      <c r="T40" s="1023"/>
      <c r="U40" s="1023"/>
      <c r="V40" s="1023"/>
      <c r="W40" s="1024"/>
      <c r="X40" s="170" t="s">
        <v>195</v>
      </c>
      <c r="Y40" s="171"/>
      <c r="Z40" s="172"/>
      <c r="AA40" s="158" t="str">
        <f>IF(AA39="","",VLOOKUP(AA39,'シフト記号表（従来型・ユニット型共通）'!$C$6:$L$47,10,FALSE))</f>
        <v/>
      </c>
      <c r="AB40" s="159" t="str">
        <f>IF(AB39="","",VLOOKUP(AB39,'シフト記号表（従来型・ユニット型共通）'!$C$6:$L$47,10,FALSE))</f>
        <v/>
      </c>
      <c r="AC40" s="159" t="str">
        <f>IF(AC39="","",VLOOKUP(AC39,'シフト記号表（従来型・ユニット型共通）'!$C$6:$L$47,10,FALSE))</f>
        <v/>
      </c>
      <c r="AD40" s="159" t="str">
        <f>IF(AD39="","",VLOOKUP(AD39,'シフト記号表（従来型・ユニット型共通）'!$C$6:$L$47,10,FALSE))</f>
        <v/>
      </c>
      <c r="AE40" s="159" t="str">
        <f>IF(AE39="","",VLOOKUP(AE39,'シフト記号表（従来型・ユニット型共通）'!$C$6:$L$47,10,FALSE))</f>
        <v/>
      </c>
      <c r="AF40" s="159" t="str">
        <f>IF(AF39="","",VLOOKUP(AF39,'シフト記号表（従来型・ユニット型共通）'!$C$6:$L$47,10,FALSE))</f>
        <v/>
      </c>
      <c r="AG40" s="160" t="str">
        <f>IF(AG39="","",VLOOKUP(AG39,'シフト記号表（従来型・ユニット型共通）'!$C$6:$L$47,10,FALSE))</f>
        <v/>
      </c>
      <c r="AH40" s="158" t="str">
        <f>IF(AH39="","",VLOOKUP(AH39,'シフト記号表（従来型・ユニット型共通）'!$C$6:$L$47,10,FALSE))</f>
        <v/>
      </c>
      <c r="AI40" s="159" t="str">
        <f>IF(AI39="","",VLOOKUP(AI39,'シフト記号表（従来型・ユニット型共通）'!$C$6:$L$47,10,FALSE))</f>
        <v/>
      </c>
      <c r="AJ40" s="159" t="str">
        <f>IF(AJ39="","",VLOOKUP(AJ39,'シフト記号表（従来型・ユニット型共通）'!$C$6:$L$47,10,FALSE))</f>
        <v/>
      </c>
      <c r="AK40" s="159" t="str">
        <f>IF(AK39="","",VLOOKUP(AK39,'シフト記号表（従来型・ユニット型共通）'!$C$6:$L$47,10,FALSE))</f>
        <v/>
      </c>
      <c r="AL40" s="159" t="str">
        <f>IF(AL39="","",VLOOKUP(AL39,'シフト記号表（従来型・ユニット型共通）'!$C$6:$L$47,10,FALSE))</f>
        <v/>
      </c>
      <c r="AM40" s="159" t="str">
        <f>IF(AM39="","",VLOOKUP(AM39,'シフト記号表（従来型・ユニット型共通）'!$C$6:$L$47,10,FALSE))</f>
        <v/>
      </c>
      <c r="AN40" s="160" t="str">
        <f>IF(AN39="","",VLOOKUP(AN39,'シフト記号表（従来型・ユニット型共通）'!$C$6:$L$47,10,FALSE))</f>
        <v/>
      </c>
      <c r="AO40" s="158" t="str">
        <f>IF(AO39="","",VLOOKUP(AO39,'シフト記号表（従来型・ユニット型共通）'!$C$6:$L$47,10,FALSE))</f>
        <v/>
      </c>
      <c r="AP40" s="159" t="str">
        <f>IF(AP39="","",VLOOKUP(AP39,'シフト記号表（従来型・ユニット型共通）'!$C$6:$L$47,10,FALSE))</f>
        <v/>
      </c>
      <c r="AQ40" s="159" t="str">
        <f>IF(AQ39="","",VLOOKUP(AQ39,'シフト記号表（従来型・ユニット型共通）'!$C$6:$L$47,10,FALSE))</f>
        <v/>
      </c>
      <c r="AR40" s="159" t="str">
        <f>IF(AR39="","",VLOOKUP(AR39,'シフト記号表（従来型・ユニット型共通）'!$C$6:$L$47,10,FALSE))</f>
        <v/>
      </c>
      <c r="AS40" s="159" t="str">
        <f>IF(AS39="","",VLOOKUP(AS39,'シフト記号表（従来型・ユニット型共通）'!$C$6:$L$47,10,FALSE))</f>
        <v/>
      </c>
      <c r="AT40" s="159" t="str">
        <f>IF(AT39="","",VLOOKUP(AT39,'シフト記号表（従来型・ユニット型共通）'!$C$6:$L$47,10,FALSE))</f>
        <v/>
      </c>
      <c r="AU40" s="160" t="str">
        <f>IF(AU39="","",VLOOKUP(AU39,'シフト記号表（従来型・ユニット型共通）'!$C$6:$L$47,10,FALSE))</f>
        <v/>
      </c>
      <c r="AV40" s="158" t="str">
        <f>IF(AV39="","",VLOOKUP(AV39,'シフト記号表（従来型・ユニット型共通）'!$C$6:$L$47,10,FALSE))</f>
        <v/>
      </c>
      <c r="AW40" s="159" t="str">
        <f>IF(AW39="","",VLOOKUP(AW39,'シフト記号表（従来型・ユニット型共通）'!$C$6:$L$47,10,FALSE))</f>
        <v/>
      </c>
      <c r="AX40" s="159" t="str">
        <f>IF(AX39="","",VLOOKUP(AX39,'シフト記号表（従来型・ユニット型共通）'!$C$6:$L$47,10,FALSE))</f>
        <v/>
      </c>
      <c r="AY40" s="159" t="str">
        <f>IF(AY39="","",VLOOKUP(AY39,'シフト記号表（従来型・ユニット型共通）'!$C$6:$L$47,10,FALSE))</f>
        <v/>
      </c>
      <c r="AZ40" s="159" t="str">
        <f>IF(AZ39="","",VLOOKUP(AZ39,'シフト記号表（従来型・ユニット型共通）'!$C$6:$L$47,10,FALSE))</f>
        <v/>
      </c>
      <c r="BA40" s="159" t="str">
        <f>IF(BA39="","",VLOOKUP(BA39,'シフト記号表（従来型・ユニット型共通）'!$C$6:$L$47,10,FALSE))</f>
        <v/>
      </c>
      <c r="BB40" s="160" t="str">
        <f>IF(BB39="","",VLOOKUP(BB39,'シフト記号表（従来型・ユニット型共通）'!$C$6:$L$47,10,FALSE))</f>
        <v/>
      </c>
      <c r="BC40" s="158" t="str">
        <f>IF(BC39="","",VLOOKUP(BC39,'シフト記号表（従来型・ユニット型共通）'!$C$6:$L$47,10,FALSE))</f>
        <v/>
      </c>
      <c r="BD40" s="159" t="str">
        <f>IF(BD39="","",VLOOKUP(BD39,'シフト記号表（従来型・ユニット型共通）'!$C$6:$L$47,10,FALSE))</f>
        <v/>
      </c>
      <c r="BE40" s="159" t="str">
        <f>IF(BE39="","",VLOOKUP(BE39,'シフト記号表（従来型・ユニット型共通）'!$C$6:$L$47,10,FALSE))</f>
        <v/>
      </c>
      <c r="BF40" s="1064">
        <f>IF($BI$3="４週",SUM(AA40:BB40),IF($BI$3="暦月",SUM(AA40:BE40),""))</f>
        <v>0</v>
      </c>
      <c r="BG40" s="1065"/>
      <c r="BH40" s="1066">
        <f>IF($BI$3="４週",BF40/4,IF($BI$3="暦月",(BF40/($BI$8/7)),""))</f>
        <v>0</v>
      </c>
      <c r="BI40" s="1065"/>
      <c r="BJ40" s="1061"/>
      <c r="BK40" s="1062"/>
      <c r="BL40" s="1062"/>
      <c r="BM40" s="1062"/>
      <c r="BN40" s="1063"/>
    </row>
    <row r="41" spans="2:66" ht="20.25" customHeight="1" x14ac:dyDescent="0.15">
      <c r="B41" s="992">
        <f>B39+1</f>
        <v>13</v>
      </c>
      <c r="C41" s="994"/>
      <c r="D41" s="996"/>
      <c r="E41" s="965"/>
      <c r="F41" s="997"/>
      <c r="G41" s="999"/>
      <c r="H41" s="1000"/>
      <c r="I41" s="153"/>
      <c r="J41" s="154"/>
      <c r="K41" s="153"/>
      <c r="L41" s="154"/>
      <c r="M41" s="1003"/>
      <c r="N41" s="1004"/>
      <c r="O41" s="1052"/>
      <c r="P41" s="1053"/>
      <c r="Q41" s="1053"/>
      <c r="R41" s="1000"/>
      <c r="S41" s="1022"/>
      <c r="T41" s="1023"/>
      <c r="U41" s="1023"/>
      <c r="V41" s="1023"/>
      <c r="W41" s="1024"/>
      <c r="X41" s="173" t="s">
        <v>192</v>
      </c>
      <c r="Z41" s="174"/>
      <c r="AA41" s="166"/>
      <c r="AB41" s="167"/>
      <c r="AC41" s="167"/>
      <c r="AD41" s="167"/>
      <c r="AE41" s="167"/>
      <c r="AF41" s="167"/>
      <c r="AG41" s="168"/>
      <c r="AH41" s="166"/>
      <c r="AI41" s="167"/>
      <c r="AJ41" s="167"/>
      <c r="AK41" s="167"/>
      <c r="AL41" s="167"/>
      <c r="AM41" s="167"/>
      <c r="AN41" s="168"/>
      <c r="AO41" s="166"/>
      <c r="AP41" s="167"/>
      <c r="AQ41" s="167"/>
      <c r="AR41" s="167"/>
      <c r="AS41" s="167"/>
      <c r="AT41" s="167"/>
      <c r="AU41" s="168"/>
      <c r="AV41" s="166"/>
      <c r="AW41" s="167"/>
      <c r="AX41" s="167"/>
      <c r="AY41" s="167"/>
      <c r="AZ41" s="167"/>
      <c r="BA41" s="167"/>
      <c r="BB41" s="168"/>
      <c r="BC41" s="166"/>
      <c r="BD41" s="167"/>
      <c r="BE41" s="169"/>
      <c r="BF41" s="1054"/>
      <c r="BG41" s="1055"/>
      <c r="BH41" s="1056"/>
      <c r="BI41" s="1057"/>
      <c r="BJ41" s="1058"/>
      <c r="BK41" s="1059"/>
      <c r="BL41" s="1059"/>
      <c r="BM41" s="1059"/>
      <c r="BN41" s="1060"/>
    </row>
    <row r="42" spans="2:66" ht="20.25" customHeight="1" x14ac:dyDescent="0.15">
      <c r="B42" s="993"/>
      <c r="C42" s="995"/>
      <c r="D42" s="998"/>
      <c r="E42" s="965"/>
      <c r="F42" s="997"/>
      <c r="G42" s="1001"/>
      <c r="H42" s="1002"/>
      <c r="I42" s="153"/>
      <c r="J42" s="154">
        <f>G41</f>
        <v>0</v>
      </c>
      <c r="K42" s="153"/>
      <c r="L42" s="154">
        <f>M41</f>
        <v>0</v>
      </c>
      <c r="M42" s="1005"/>
      <c r="N42" s="1006"/>
      <c r="O42" s="1017"/>
      <c r="P42" s="1018"/>
      <c r="Q42" s="1018"/>
      <c r="R42" s="1002"/>
      <c r="S42" s="1022"/>
      <c r="T42" s="1023"/>
      <c r="U42" s="1023"/>
      <c r="V42" s="1023"/>
      <c r="W42" s="1024"/>
      <c r="X42" s="170" t="s">
        <v>195</v>
      </c>
      <c r="Y42" s="171"/>
      <c r="Z42" s="172"/>
      <c r="AA42" s="158" t="str">
        <f>IF(AA41="","",VLOOKUP(AA41,'シフト記号表（従来型・ユニット型共通）'!$C$6:$L$47,10,FALSE))</f>
        <v/>
      </c>
      <c r="AB42" s="159" t="str">
        <f>IF(AB41="","",VLOOKUP(AB41,'シフト記号表（従来型・ユニット型共通）'!$C$6:$L$47,10,FALSE))</f>
        <v/>
      </c>
      <c r="AC42" s="159" t="str">
        <f>IF(AC41="","",VLOOKUP(AC41,'シフト記号表（従来型・ユニット型共通）'!$C$6:$L$47,10,FALSE))</f>
        <v/>
      </c>
      <c r="AD42" s="159" t="str">
        <f>IF(AD41="","",VLOOKUP(AD41,'シフト記号表（従来型・ユニット型共通）'!$C$6:$L$47,10,FALSE))</f>
        <v/>
      </c>
      <c r="AE42" s="159" t="str">
        <f>IF(AE41="","",VLOOKUP(AE41,'シフト記号表（従来型・ユニット型共通）'!$C$6:$L$47,10,FALSE))</f>
        <v/>
      </c>
      <c r="AF42" s="159" t="str">
        <f>IF(AF41="","",VLOOKUP(AF41,'シフト記号表（従来型・ユニット型共通）'!$C$6:$L$47,10,FALSE))</f>
        <v/>
      </c>
      <c r="AG42" s="160" t="str">
        <f>IF(AG41="","",VLOOKUP(AG41,'シフト記号表（従来型・ユニット型共通）'!$C$6:$L$47,10,FALSE))</f>
        <v/>
      </c>
      <c r="AH42" s="158" t="str">
        <f>IF(AH41="","",VLOOKUP(AH41,'シフト記号表（従来型・ユニット型共通）'!$C$6:$L$47,10,FALSE))</f>
        <v/>
      </c>
      <c r="AI42" s="159" t="str">
        <f>IF(AI41="","",VLOOKUP(AI41,'シフト記号表（従来型・ユニット型共通）'!$C$6:$L$47,10,FALSE))</f>
        <v/>
      </c>
      <c r="AJ42" s="159" t="str">
        <f>IF(AJ41="","",VLOOKUP(AJ41,'シフト記号表（従来型・ユニット型共通）'!$C$6:$L$47,10,FALSE))</f>
        <v/>
      </c>
      <c r="AK42" s="159" t="str">
        <f>IF(AK41="","",VLOOKUP(AK41,'シフト記号表（従来型・ユニット型共通）'!$C$6:$L$47,10,FALSE))</f>
        <v/>
      </c>
      <c r="AL42" s="159" t="str">
        <f>IF(AL41="","",VLOOKUP(AL41,'シフト記号表（従来型・ユニット型共通）'!$C$6:$L$47,10,FALSE))</f>
        <v/>
      </c>
      <c r="AM42" s="159" t="str">
        <f>IF(AM41="","",VLOOKUP(AM41,'シフト記号表（従来型・ユニット型共通）'!$C$6:$L$47,10,FALSE))</f>
        <v/>
      </c>
      <c r="AN42" s="160" t="str">
        <f>IF(AN41="","",VLOOKUP(AN41,'シフト記号表（従来型・ユニット型共通）'!$C$6:$L$47,10,FALSE))</f>
        <v/>
      </c>
      <c r="AO42" s="158" t="str">
        <f>IF(AO41="","",VLOOKUP(AO41,'シフト記号表（従来型・ユニット型共通）'!$C$6:$L$47,10,FALSE))</f>
        <v/>
      </c>
      <c r="AP42" s="159" t="str">
        <f>IF(AP41="","",VLOOKUP(AP41,'シフト記号表（従来型・ユニット型共通）'!$C$6:$L$47,10,FALSE))</f>
        <v/>
      </c>
      <c r="AQ42" s="159" t="str">
        <f>IF(AQ41="","",VLOOKUP(AQ41,'シフト記号表（従来型・ユニット型共通）'!$C$6:$L$47,10,FALSE))</f>
        <v/>
      </c>
      <c r="AR42" s="159" t="str">
        <f>IF(AR41="","",VLOOKUP(AR41,'シフト記号表（従来型・ユニット型共通）'!$C$6:$L$47,10,FALSE))</f>
        <v/>
      </c>
      <c r="AS42" s="159" t="str">
        <f>IF(AS41="","",VLOOKUP(AS41,'シフト記号表（従来型・ユニット型共通）'!$C$6:$L$47,10,FALSE))</f>
        <v/>
      </c>
      <c r="AT42" s="159" t="str">
        <f>IF(AT41="","",VLOOKUP(AT41,'シフト記号表（従来型・ユニット型共通）'!$C$6:$L$47,10,FALSE))</f>
        <v/>
      </c>
      <c r="AU42" s="160" t="str">
        <f>IF(AU41="","",VLOOKUP(AU41,'シフト記号表（従来型・ユニット型共通）'!$C$6:$L$47,10,FALSE))</f>
        <v/>
      </c>
      <c r="AV42" s="158" t="str">
        <f>IF(AV41="","",VLOOKUP(AV41,'シフト記号表（従来型・ユニット型共通）'!$C$6:$L$47,10,FALSE))</f>
        <v/>
      </c>
      <c r="AW42" s="159" t="str">
        <f>IF(AW41="","",VLOOKUP(AW41,'シフト記号表（従来型・ユニット型共通）'!$C$6:$L$47,10,FALSE))</f>
        <v/>
      </c>
      <c r="AX42" s="159" t="str">
        <f>IF(AX41="","",VLOOKUP(AX41,'シフト記号表（従来型・ユニット型共通）'!$C$6:$L$47,10,FALSE))</f>
        <v/>
      </c>
      <c r="AY42" s="159" t="str">
        <f>IF(AY41="","",VLOOKUP(AY41,'シフト記号表（従来型・ユニット型共通）'!$C$6:$L$47,10,FALSE))</f>
        <v/>
      </c>
      <c r="AZ42" s="159" t="str">
        <f>IF(AZ41="","",VLOOKUP(AZ41,'シフト記号表（従来型・ユニット型共通）'!$C$6:$L$47,10,FALSE))</f>
        <v/>
      </c>
      <c r="BA42" s="159" t="str">
        <f>IF(BA41="","",VLOOKUP(BA41,'シフト記号表（従来型・ユニット型共通）'!$C$6:$L$47,10,FALSE))</f>
        <v/>
      </c>
      <c r="BB42" s="160" t="str">
        <f>IF(BB41="","",VLOOKUP(BB41,'シフト記号表（従来型・ユニット型共通）'!$C$6:$L$47,10,FALSE))</f>
        <v/>
      </c>
      <c r="BC42" s="158" t="str">
        <f>IF(BC41="","",VLOOKUP(BC41,'シフト記号表（従来型・ユニット型共通）'!$C$6:$L$47,10,FALSE))</f>
        <v/>
      </c>
      <c r="BD42" s="159" t="str">
        <f>IF(BD41="","",VLOOKUP(BD41,'シフト記号表（従来型・ユニット型共通）'!$C$6:$L$47,10,FALSE))</f>
        <v/>
      </c>
      <c r="BE42" s="159" t="str">
        <f>IF(BE41="","",VLOOKUP(BE41,'シフト記号表（従来型・ユニット型共通）'!$C$6:$L$47,10,FALSE))</f>
        <v/>
      </c>
      <c r="BF42" s="1064">
        <f>IF($BI$3="４週",SUM(AA42:BB42),IF($BI$3="暦月",SUM(AA42:BE42),""))</f>
        <v>0</v>
      </c>
      <c r="BG42" s="1065"/>
      <c r="BH42" s="1066">
        <f>IF($BI$3="４週",BF42/4,IF($BI$3="暦月",(BF42/($BI$8/7)),""))</f>
        <v>0</v>
      </c>
      <c r="BI42" s="1065"/>
      <c r="BJ42" s="1061"/>
      <c r="BK42" s="1062"/>
      <c r="BL42" s="1062"/>
      <c r="BM42" s="1062"/>
      <c r="BN42" s="1063"/>
    </row>
    <row r="43" spans="2:66" ht="20.25" customHeight="1" x14ac:dyDescent="0.15">
      <c r="B43" s="992">
        <f>B41+1</f>
        <v>14</v>
      </c>
      <c r="C43" s="994"/>
      <c r="D43" s="996"/>
      <c r="E43" s="965"/>
      <c r="F43" s="997"/>
      <c r="G43" s="999"/>
      <c r="H43" s="1000"/>
      <c r="I43" s="153"/>
      <c r="J43" s="154"/>
      <c r="K43" s="153"/>
      <c r="L43" s="154"/>
      <c r="M43" s="1003"/>
      <c r="N43" s="1004"/>
      <c r="O43" s="1052"/>
      <c r="P43" s="1053"/>
      <c r="Q43" s="1053"/>
      <c r="R43" s="1000"/>
      <c r="S43" s="1022"/>
      <c r="T43" s="1023"/>
      <c r="U43" s="1023"/>
      <c r="V43" s="1023"/>
      <c r="W43" s="1024"/>
      <c r="X43" s="173" t="s">
        <v>192</v>
      </c>
      <c r="Z43" s="174"/>
      <c r="AA43" s="166"/>
      <c r="AB43" s="167"/>
      <c r="AC43" s="167"/>
      <c r="AD43" s="167"/>
      <c r="AE43" s="167"/>
      <c r="AF43" s="167"/>
      <c r="AG43" s="168"/>
      <c r="AH43" s="166"/>
      <c r="AI43" s="167"/>
      <c r="AJ43" s="167"/>
      <c r="AK43" s="167"/>
      <c r="AL43" s="167"/>
      <c r="AM43" s="167"/>
      <c r="AN43" s="168"/>
      <c r="AO43" s="166"/>
      <c r="AP43" s="167"/>
      <c r="AQ43" s="167"/>
      <c r="AR43" s="167"/>
      <c r="AS43" s="167"/>
      <c r="AT43" s="167"/>
      <c r="AU43" s="168"/>
      <c r="AV43" s="166"/>
      <c r="AW43" s="167"/>
      <c r="AX43" s="167"/>
      <c r="AY43" s="167"/>
      <c r="AZ43" s="167"/>
      <c r="BA43" s="167"/>
      <c r="BB43" s="168"/>
      <c r="BC43" s="166"/>
      <c r="BD43" s="167"/>
      <c r="BE43" s="169"/>
      <c r="BF43" s="1054"/>
      <c r="BG43" s="1055"/>
      <c r="BH43" s="1056"/>
      <c r="BI43" s="1057"/>
      <c r="BJ43" s="1058"/>
      <c r="BK43" s="1059"/>
      <c r="BL43" s="1059"/>
      <c r="BM43" s="1059"/>
      <c r="BN43" s="1060"/>
    </row>
    <row r="44" spans="2:66" ht="20.25" customHeight="1" x14ac:dyDescent="0.15">
      <c r="B44" s="993"/>
      <c r="C44" s="995"/>
      <c r="D44" s="998"/>
      <c r="E44" s="965"/>
      <c r="F44" s="997"/>
      <c r="G44" s="1001"/>
      <c r="H44" s="1002"/>
      <c r="I44" s="153"/>
      <c r="J44" s="154">
        <f>G43</f>
        <v>0</v>
      </c>
      <c r="K44" s="153"/>
      <c r="L44" s="154">
        <f>M43</f>
        <v>0</v>
      </c>
      <c r="M44" s="1005"/>
      <c r="N44" s="1006"/>
      <c r="O44" s="1017"/>
      <c r="P44" s="1018"/>
      <c r="Q44" s="1018"/>
      <c r="R44" s="1002"/>
      <c r="S44" s="1022"/>
      <c r="T44" s="1023"/>
      <c r="U44" s="1023"/>
      <c r="V44" s="1023"/>
      <c r="W44" s="1024"/>
      <c r="X44" s="170" t="s">
        <v>195</v>
      </c>
      <c r="Y44" s="171"/>
      <c r="Z44" s="172"/>
      <c r="AA44" s="158" t="str">
        <f>IF(AA43="","",VLOOKUP(AA43,'シフト記号表（従来型・ユニット型共通）'!$C$6:$L$47,10,FALSE))</f>
        <v/>
      </c>
      <c r="AB44" s="159" t="str">
        <f>IF(AB43="","",VLOOKUP(AB43,'シフト記号表（従来型・ユニット型共通）'!$C$6:$L$47,10,FALSE))</f>
        <v/>
      </c>
      <c r="AC44" s="159" t="str">
        <f>IF(AC43="","",VLOOKUP(AC43,'シフト記号表（従来型・ユニット型共通）'!$C$6:$L$47,10,FALSE))</f>
        <v/>
      </c>
      <c r="AD44" s="159" t="str">
        <f>IF(AD43="","",VLOOKUP(AD43,'シフト記号表（従来型・ユニット型共通）'!$C$6:$L$47,10,FALSE))</f>
        <v/>
      </c>
      <c r="AE44" s="159" t="str">
        <f>IF(AE43="","",VLOOKUP(AE43,'シフト記号表（従来型・ユニット型共通）'!$C$6:$L$47,10,FALSE))</f>
        <v/>
      </c>
      <c r="AF44" s="159" t="str">
        <f>IF(AF43="","",VLOOKUP(AF43,'シフト記号表（従来型・ユニット型共通）'!$C$6:$L$47,10,FALSE))</f>
        <v/>
      </c>
      <c r="AG44" s="160" t="str">
        <f>IF(AG43="","",VLOOKUP(AG43,'シフト記号表（従来型・ユニット型共通）'!$C$6:$L$47,10,FALSE))</f>
        <v/>
      </c>
      <c r="AH44" s="158" t="str">
        <f>IF(AH43="","",VLOOKUP(AH43,'シフト記号表（従来型・ユニット型共通）'!$C$6:$L$47,10,FALSE))</f>
        <v/>
      </c>
      <c r="AI44" s="159" t="str">
        <f>IF(AI43="","",VLOOKUP(AI43,'シフト記号表（従来型・ユニット型共通）'!$C$6:$L$47,10,FALSE))</f>
        <v/>
      </c>
      <c r="AJ44" s="159" t="str">
        <f>IF(AJ43="","",VLOOKUP(AJ43,'シフト記号表（従来型・ユニット型共通）'!$C$6:$L$47,10,FALSE))</f>
        <v/>
      </c>
      <c r="AK44" s="159" t="str">
        <f>IF(AK43="","",VLOOKUP(AK43,'シフト記号表（従来型・ユニット型共通）'!$C$6:$L$47,10,FALSE))</f>
        <v/>
      </c>
      <c r="AL44" s="159" t="str">
        <f>IF(AL43="","",VLOOKUP(AL43,'シフト記号表（従来型・ユニット型共通）'!$C$6:$L$47,10,FALSE))</f>
        <v/>
      </c>
      <c r="AM44" s="159" t="str">
        <f>IF(AM43="","",VLOOKUP(AM43,'シフト記号表（従来型・ユニット型共通）'!$C$6:$L$47,10,FALSE))</f>
        <v/>
      </c>
      <c r="AN44" s="160" t="str">
        <f>IF(AN43="","",VLOOKUP(AN43,'シフト記号表（従来型・ユニット型共通）'!$C$6:$L$47,10,FALSE))</f>
        <v/>
      </c>
      <c r="AO44" s="158" t="str">
        <f>IF(AO43="","",VLOOKUP(AO43,'シフト記号表（従来型・ユニット型共通）'!$C$6:$L$47,10,FALSE))</f>
        <v/>
      </c>
      <c r="AP44" s="159" t="str">
        <f>IF(AP43="","",VLOOKUP(AP43,'シフト記号表（従来型・ユニット型共通）'!$C$6:$L$47,10,FALSE))</f>
        <v/>
      </c>
      <c r="AQ44" s="159" t="str">
        <f>IF(AQ43="","",VLOOKUP(AQ43,'シフト記号表（従来型・ユニット型共通）'!$C$6:$L$47,10,FALSE))</f>
        <v/>
      </c>
      <c r="AR44" s="159" t="str">
        <f>IF(AR43="","",VLOOKUP(AR43,'シフト記号表（従来型・ユニット型共通）'!$C$6:$L$47,10,FALSE))</f>
        <v/>
      </c>
      <c r="AS44" s="159" t="str">
        <f>IF(AS43="","",VLOOKUP(AS43,'シフト記号表（従来型・ユニット型共通）'!$C$6:$L$47,10,FALSE))</f>
        <v/>
      </c>
      <c r="AT44" s="159" t="str">
        <f>IF(AT43="","",VLOOKUP(AT43,'シフト記号表（従来型・ユニット型共通）'!$C$6:$L$47,10,FALSE))</f>
        <v/>
      </c>
      <c r="AU44" s="160" t="str">
        <f>IF(AU43="","",VLOOKUP(AU43,'シフト記号表（従来型・ユニット型共通）'!$C$6:$L$47,10,FALSE))</f>
        <v/>
      </c>
      <c r="AV44" s="158" t="str">
        <f>IF(AV43="","",VLOOKUP(AV43,'シフト記号表（従来型・ユニット型共通）'!$C$6:$L$47,10,FALSE))</f>
        <v/>
      </c>
      <c r="AW44" s="159" t="str">
        <f>IF(AW43="","",VLOOKUP(AW43,'シフト記号表（従来型・ユニット型共通）'!$C$6:$L$47,10,FALSE))</f>
        <v/>
      </c>
      <c r="AX44" s="159" t="str">
        <f>IF(AX43="","",VLOOKUP(AX43,'シフト記号表（従来型・ユニット型共通）'!$C$6:$L$47,10,FALSE))</f>
        <v/>
      </c>
      <c r="AY44" s="159" t="str">
        <f>IF(AY43="","",VLOOKUP(AY43,'シフト記号表（従来型・ユニット型共通）'!$C$6:$L$47,10,FALSE))</f>
        <v/>
      </c>
      <c r="AZ44" s="159" t="str">
        <f>IF(AZ43="","",VLOOKUP(AZ43,'シフト記号表（従来型・ユニット型共通）'!$C$6:$L$47,10,FALSE))</f>
        <v/>
      </c>
      <c r="BA44" s="159" t="str">
        <f>IF(BA43="","",VLOOKUP(BA43,'シフト記号表（従来型・ユニット型共通）'!$C$6:$L$47,10,FALSE))</f>
        <v/>
      </c>
      <c r="BB44" s="160" t="str">
        <f>IF(BB43="","",VLOOKUP(BB43,'シフト記号表（従来型・ユニット型共通）'!$C$6:$L$47,10,FALSE))</f>
        <v/>
      </c>
      <c r="BC44" s="158" t="str">
        <f>IF(BC43="","",VLOOKUP(BC43,'シフト記号表（従来型・ユニット型共通）'!$C$6:$L$47,10,FALSE))</f>
        <v/>
      </c>
      <c r="BD44" s="159" t="str">
        <f>IF(BD43="","",VLOOKUP(BD43,'シフト記号表（従来型・ユニット型共通）'!$C$6:$L$47,10,FALSE))</f>
        <v/>
      </c>
      <c r="BE44" s="159" t="str">
        <f>IF(BE43="","",VLOOKUP(BE43,'シフト記号表（従来型・ユニット型共通）'!$C$6:$L$47,10,FALSE))</f>
        <v/>
      </c>
      <c r="BF44" s="1064">
        <f>IF($BI$3="４週",SUM(AA44:BB44),IF($BI$3="暦月",SUM(AA44:BE44),""))</f>
        <v>0</v>
      </c>
      <c r="BG44" s="1065"/>
      <c r="BH44" s="1066">
        <f>IF($BI$3="４週",BF44/4,IF($BI$3="暦月",(BF44/($BI$8/7)),""))</f>
        <v>0</v>
      </c>
      <c r="BI44" s="1065"/>
      <c r="BJ44" s="1061"/>
      <c r="BK44" s="1062"/>
      <c r="BL44" s="1062"/>
      <c r="BM44" s="1062"/>
      <c r="BN44" s="1063"/>
    </row>
    <row r="45" spans="2:66" ht="20.25" customHeight="1" x14ac:dyDescent="0.15">
      <c r="B45" s="992">
        <f>B43+1</f>
        <v>15</v>
      </c>
      <c r="C45" s="994"/>
      <c r="D45" s="996"/>
      <c r="E45" s="965"/>
      <c r="F45" s="997"/>
      <c r="G45" s="999"/>
      <c r="H45" s="1000"/>
      <c r="I45" s="153"/>
      <c r="J45" s="154"/>
      <c r="K45" s="153"/>
      <c r="L45" s="154"/>
      <c r="M45" s="1003"/>
      <c r="N45" s="1004"/>
      <c r="O45" s="1052"/>
      <c r="P45" s="1053"/>
      <c r="Q45" s="1053"/>
      <c r="R45" s="1000"/>
      <c r="S45" s="1022"/>
      <c r="T45" s="1023"/>
      <c r="U45" s="1023"/>
      <c r="V45" s="1023"/>
      <c r="W45" s="1024"/>
      <c r="X45" s="173" t="s">
        <v>192</v>
      </c>
      <c r="Z45" s="174"/>
      <c r="AA45" s="166"/>
      <c r="AB45" s="167"/>
      <c r="AC45" s="167"/>
      <c r="AD45" s="167"/>
      <c r="AE45" s="167"/>
      <c r="AF45" s="167"/>
      <c r="AG45" s="168"/>
      <c r="AH45" s="166"/>
      <c r="AI45" s="167"/>
      <c r="AJ45" s="167"/>
      <c r="AK45" s="167"/>
      <c r="AL45" s="167"/>
      <c r="AM45" s="167"/>
      <c r="AN45" s="168"/>
      <c r="AO45" s="166"/>
      <c r="AP45" s="167"/>
      <c r="AQ45" s="167"/>
      <c r="AR45" s="167"/>
      <c r="AS45" s="167"/>
      <c r="AT45" s="167"/>
      <c r="AU45" s="168"/>
      <c r="AV45" s="166"/>
      <c r="AW45" s="167"/>
      <c r="AX45" s="167"/>
      <c r="AY45" s="167"/>
      <c r="AZ45" s="167"/>
      <c r="BA45" s="167"/>
      <c r="BB45" s="168"/>
      <c r="BC45" s="166"/>
      <c r="BD45" s="167"/>
      <c r="BE45" s="169"/>
      <c r="BF45" s="1054"/>
      <c r="BG45" s="1055"/>
      <c r="BH45" s="1056"/>
      <c r="BI45" s="1057"/>
      <c r="BJ45" s="1058"/>
      <c r="BK45" s="1059"/>
      <c r="BL45" s="1059"/>
      <c r="BM45" s="1059"/>
      <c r="BN45" s="1060"/>
    </row>
    <row r="46" spans="2:66" ht="20.25" customHeight="1" x14ac:dyDescent="0.15">
      <c r="B46" s="993"/>
      <c r="C46" s="995"/>
      <c r="D46" s="998"/>
      <c r="E46" s="965"/>
      <c r="F46" s="997"/>
      <c r="G46" s="1001"/>
      <c r="H46" s="1002"/>
      <c r="I46" s="153"/>
      <c r="J46" s="154">
        <f>G45</f>
        <v>0</v>
      </c>
      <c r="K46" s="153"/>
      <c r="L46" s="154">
        <f>M45</f>
        <v>0</v>
      </c>
      <c r="M46" s="1005"/>
      <c r="N46" s="1006"/>
      <c r="O46" s="1017"/>
      <c r="P46" s="1018"/>
      <c r="Q46" s="1018"/>
      <c r="R46" s="1002"/>
      <c r="S46" s="1022"/>
      <c r="T46" s="1023"/>
      <c r="U46" s="1023"/>
      <c r="V46" s="1023"/>
      <c r="W46" s="1024"/>
      <c r="X46" s="170" t="s">
        <v>195</v>
      </c>
      <c r="Y46" s="171"/>
      <c r="Z46" s="172"/>
      <c r="AA46" s="158" t="str">
        <f>IF(AA45="","",VLOOKUP(AA45,'シフト記号表（従来型・ユニット型共通）'!$C$6:$L$47,10,FALSE))</f>
        <v/>
      </c>
      <c r="AB46" s="159" t="str">
        <f>IF(AB45="","",VLOOKUP(AB45,'シフト記号表（従来型・ユニット型共通）'!$C$6:$L$47,10,FALSE))</f>
        <v/>
      </c>
      <c r="AC46" s="159" t="str">
        <f>IF(AC45="","",VLOOKUP(AC45,'シフト記号表（従来型・ユニット型共通）'!$C$6:$L$47,10,FALSE))</f>
        <v/>
      </c>
      <c r="AD46" s="159" t="str">
        <f>IF(AD45="","",VLOOKUP(AD45,'シフト記号表（従来型・ユニット型共通）'!$C$6:$L$47,10,FALSE))</f>
        <v/>
      </c>
      <c r="AE46" s="159" t="str">
        <f>IF(AE45="","",VLOOKUP(AE45,'シフト記号表（従来型・ユニット型共通）'!$C$6:$L$47,10,FALSE))</f>
        <v/>
      </c>
      <c r="AF46" s="159" t="str">
        <f>IF(AF45="","",VLOOKUP(AF45,'シフト記号表（従来型・ユニット型共通）'!$C$6:$L$47,10,FALSE))</f>
        <v/>
      </c>
      <c r="AG46" s="160" t="str">
        <f>IF(AG45="","",VLOOKUP(AG45,'シフト記号表（従来型・ユニット型共通）'!$C$6:$L$47,10,FALSE))</f>
        <v/>
      </c>
      <c r="AH46" s="158" t="str">
        <f>IF(AH45="","",VLOOKUP(AH45,'シフト記号表（従来型・ユニット型共通）'!$C$6:$L$47,10,FALSE))</f>
        <v/>
      </c>
      <c r="AI46" s="159" t="str">
        <f>IF(AI45="","",VLOOKUP(AI45,'シフト記号表（従来型・ユニット型共通）'!$C$6:$L$47,10,FALSE))</f>
        <v/>
      </c>
      <c r="AJ46" s="159" t="str">
        <f>IF(AJ45="","",VLOOKUP(AJ45,'シフト記号表（従来型・ユニット型共通）'!$C$6:$L$47,10,FALSE))</f>
        <v/>
      </c>
      <c r="AK46" s="159" t="str">
        <f>IF(AK45="","",VLOOKUP(AK45,'シフト記号表（従来型・ユニット型共通）'!$C$6:$L$47,10,FALSE))</f>
        <v/>
      </c>
      <c r="AL46" s="159" t="str">
        <f>IF(AL45="","",VLOOKUP(AL45,'シフト記号表（従来型・ユニット型共通）'!$C$6:$L$47,10,FALSE))</f>
        <v/>
      </c>
      <c r="AM46" s="159" t="str">
        <f>IF(AM45="","",VLOOKUP(AM45,'シフト記号表（従来型・ユニット型共通）'!$C$6:$L$47,10,FALSE))</f>
        <v/>
      </c>
      <c r="AN46" s="160" t="str">
        <f>IF(AN45="","",VLOOKUP(AN45,'シフト記号表（従来型・ユニット型共通）'!$C$6:$L$47,10,FALSE))</f>
        <v/>
      </c>
      <c r="AO46" s="158" t="str">
        <f>IF(AO45="","",VLOOKUP(AO45,'シフト記号表（従来型・ユニット型共通）'!$C$6:$L$47,10,FALSE))</f>
        <v/>
      </c>
      <c r="AP46" s="159" t="str">
        <f>IF(AP45="","",VLOOKUP(AP45,'シフト記号表（従来型・ユニット型共通）'!$C$6:$L$47,10,FALSE))</f>
        <v/>
      </c>
      <c r="AQ46" s="159" t="str">
        <f>IF(AQ45="","",VLOOKUP(AQ45,'シフト記号表（従来型・ユニット型共通）'!$C$6:$L$47,10,FALSE))</f>
        <v/>
      </c>
      <c r="AR46" s="159" t="str">
        <f>IF(AR45="","",VLOOKUP(AR45,'シフト記号表（従来型・ユニット型共通）'!$C$6:$L$47,10,FALSE))</f>
        <v/>
      </c>
      <c r="AS46" s="159" t="str">
        <f>IF(AS45="","",VLOOKUP(AS45,'シフト記号表（従来型・ユニット型共通）'!$C$6:$L$47,10,FALSE))</f>
        <v/>
      </c>
      <c r="AT46" s="159" t="str">
        <f>IF(AT45="","",VLOOKUP(AT45,'シフト記号表（従来型・ユニット型共通）'!$C$6:$L$47,10,FALSE))</f>
        <v/>
      </c>
      <c r="AU46" s="160" t="str">
        <f>IF(AU45="","",VLOOKUP(AU45,'シフト記号表（従来型・ユニット型共通）'!$C$6:$L$47,10,FALSE))</f>
        <v/>
      </c>
      <c r="AV46" s="158" t="str">
        <f>IF(AV45="","",VLOOKUP(AV45,'シフト記号表（従来型・ユニット型共通）'!$C$6:$L$47,10,FALSE))</f>
        <v/>
      </c>
      <c r="AW46" s="159" t="str">
        <f>IF(AW45="","",VLOOKUP(AW45,'シフト記号表（従来型・ユニット型共通）'!$C$6:$L$47,10,FALSE))</f>
        <v/>
      </c>
      <c r="AX46" s="159" t="str">
        <f>IF(AX45="","",VLOOKUP(AX45,'シフト記号表（従来型・ユニット型共通）'!$C$6:$L$47,10,FALSE))</f>
        <v/>
      </c>
      <c r="AY46" s="159" t="str">
        <f>IF(AY45="","",VLOOKUP(AY45,'シフト記号表（従来型・ユニット型共通）'!$C$6:$L$47,10,FALSE))</f>
        <v/>
      </c>
      <c r="AZ46" s="159" t="str">
        <f>IF(AZ45="","",VLOOKUP(AZ45,'シフト記号表（従来型・ユニット型共通）'!$C$6:$L$47,10,FALSE))</f>
        <v/>
      </c>
      <c r="BA46" s="159" t="str">
        <f>IF(BA45="","",VLOOKUP(BA45,'シフト記号表（従来型・ユニット型共通）'!$C$6:$L$47,10,FALSE))</f>
        <v/>
      </c>
      <c r="BB46" s="160" t="str">
        <f>IF(BB45="","",VLOOKUP(BB45,'シフト記号表（従来型・ユニット型共通）'!$C$6:$L$47,10,FALSE))</f>
        <v/>
      </c>
      <c r="BC46" s="158" t="str">
        <f>IF(BC45="","",VLOOKUP(BC45,'シフト記号表（従来型・ユニット型共通）'!$C$6:$L$47,10,FALSE))</f>
        <v/>
      </c>
      <c r="BD46" s="159" t="str">
        <f>IF(BD45="","",VLOOKUP(BD45,'シフト記号表（従来型・ユニット型共通）'!$C$6:$L$47,10,FALSE))</f>
        <v/>
      </c>
      <c r="BE46" s="159" t="str">
        <f>IF(BE45="","",VLOOKUP(BE45,'シフト記号表（従来型・ユニット型共通）'!$C$6:$L$47,10,FALSE))</f>
        <v/>
      </c>
      <c r="BF46" s="1064">
        <f>IF($BI$3="４週",SUM(AA46:BB46),IF($BI$3="暦月",SUM(AA46:BE46),""))</f>
        <v>0</v>
      </c>
      <c r="BG46" s="1065"/>
      <c r="BH46" s="1066">
        <f>IF($BI$3="４週",BF46/4,IF($BI$3="暦月",(BF46/($BI$8/7)),""))</f>
        <v>0</v>
      </c>
      <c r="BI46" s="1065"/>
      <c r="BJ46" s="1061"/>
      <c r="BK46" s="1062"/>
      <c r="BL46" s="1062"/>
      <c r="BM46" s="1062"/>
      <c r="BN46" s="1063"/>
    </row>
    <row r="47" spans="2:66" ht="20.25" customHeight="1" x14ac:dyDescent="0.15">
      <c r="B47" s="992">
        <f>B45+1</f>
        <v>16</v>
      </c>
      <c r="C47" s="994"/>
      <c r="D47" s="996"/>
      <c r="E47" s="965"/>
      <c r="F47" s="997"/>
      <c r="G47" s="999"/>
      <c r="H47" s="1000"/>
      <c r="I47" s="153"/>
      <c r="J47" s="154"/>
      <c r="K47" s="153"/>
      <c r="L47" s="154"/>
      <c r="M47" s="1003"/>
      <c r="N47" s="1004"/>
      <c r="O47" s="1052"/>
      <c r="P47" s="1053"/>
      <c r="Q47" s="1053"/>
      <c r="R47" s="1000"/>
      <c r="S47" s="1022"/>
      <c r="T47" s="1023"/>
      <c r="U47" s="1023"/>
      <c r="V47" s="1023"/>
      <c r="W47" s="1024"/>
      <c r="X47" s="173" t="s">
        <v>192</v>
      </c>
      <c r="Z47" s="174"/>
      <c r="AA47" s="166"/>
      <c r="AB47" s="167"/>
      <c r="AC47" s="167"/>
      <c r="AD47" s="167"/>
      <c r="AE47" s="167"/>
      <c r="AF47" s="167"/>
      <c r="AG47" s="168"/>
      <c r="AH47" s="166"/>
      <c r="AI47" s="167"/>
      <c r="AJ47" s="167"/>
      <c r="AK47" s="167"/>
      <c r="AL47" s="167"/>
      <c r="AM47" s="167"/>
      <c r="AN47" s="168"/>
      <c r="AO47" s="166"/>
      <c r="AP47" s="167"/>
      <c r="AQ47" s="167"/>
      <c r="AR47" s="167"/>
      <c r="AS47" s="167"/>
      <c r="AT47" s="167"/>
      <c r="AU47" s="168"/>
      <c r="AV47" s="166"/>
      <c r="AW47" s="167"/>
      <c r="AX47" s="167"/>
      <c r="AY47" s="167"/>
      <c r="AZ47" s="167"/>
      <c r="BA47" s="167"/>
      <c r="BB47" s="168"/>
      <c r="BC47" s="166"/>
      <c r="BD47" s="167"/>
      <c r="BE47" s="169"/>
      <c r="BF47" s="1054"/>
      <c r="BG47" s="1055"/>
      <c r="BH47" s="1056"/>
      <c r="BI47" s="1057"/>
      <c r="BJ47" s="1058"/>
      <c r="BK47" s="1059"/>
      <c r="BL47" s="1059"/>
      <c r="BM47" s="1059"/>
      <c r="BN47" s="1060"/>
    </row>
    <row r="48" spans="2:66" ht="20.25" customHeight="1" x14ac:dyDescent="0.15">
      <c r="B48" s="993"/>
      <c r="C48" s="995"/>
      <c r="D48" s="998"/>
      <c r="E48" s="965"/>
      <c r="F48" s="997"/>
      <c r="G48" s="1001"/>
      <c r="H48" s="1002"/>
      <c r="I48" s="153"/>
      <c r="J48" s="154">
        <f>G47</f>
        <v>0</v>
      </c>
      <c r="K48" s="153"/>
      <c r="L48" s="154">
        <f>M47</f>
        <v>0</v>
      </c>
      <c r="M48" s="1005"/>
      <c r="N48" s="1006"/>
      <c r="O48" s="1017"/>
      <c r="P48" s="1018"/>
      <c r="Q48" s="1018"/>
      <c r="R48" s="1002"/>
      <c r="S48" s="1022"/>
      <c r="T48" s="1023"/>
      <c r="U48" s="1023"/>
      <c r="V48" s="1023"/>
      <c r="W48" s="1024"/>
      <c r="X48" s="170" t="s">
        <v>195</v>
      </c>
      <c r="Y48" s="171"/>
      <c r="Z48" s="172"/>
      <c r="AA48" s="158" t="str">
        <f>IF(AA47="","",VLOOKUP(AA47,'シフト記号表（従来型・ユニット型共通）'!$C$6:$L$47,10,FALSE))</f>
        <v/>
      </c>
      <c r="AB48" s="159" t="str">
        <f>IF(AB47="","",VLOOKUP(AB47,'シフト記号表（従来型・ユニット型共通）'!$C$6:$L$47,10,FALSE))</f>
        <v/>
      </c>
      <c r="AC48" s="159" t="str">
        <f>IF(AC47="","",VLOOKUP(AC47,'シフト記号表（従来型・ユニット型共通）'!$C$6:$L$47,10,FALSE))</f>
        <v/>
      </c>
      <c r="AD48" s="159" t="str">
        <f>IF(AD47="","",VLOOKUP(AD47,'シフト記号表（従来型・ユニット型共通）'!$C$6:$L$47,10,FALSE))</f>
        <v/>
      </c>
      <c r="AE48" s="159" t="str">
        <f>IF(AE47="","",VLOOKUP(AE47,'シフト記号表（従来型・ユニット型共通）'!$C$6:$L$47,10,FALSE))</f>
        <v/>
      </c>
      <c r="AF48" s="159" t="str">
        <f>IF(AF47="","",VLOOKUP(AF47,'シフト記号表（従来型・ユニット型共通）'!$C$6:$L$47,10,FALSE))</f>
        <v/>
      </c>
      <c r="AG48" s="160" t="str">
        <f>IF(AG47="","",VLOOKUP(AG47,'シフト記号表（従来型・ユニット型共通）'!$C$6:$L$47,10,FALSE))</f>
        <v/>
      </c>
      <c r="AH48" s="158" t="str">
        <f>IF(AH47="","",VLOOKUP(AH47,'シフト記号表（従来型・ユニット型共通）'!$C$6:$L$47,10,FALSE))</f>
        <v/>
      </c>
      <c r="AI48" s="159" t="str">
        <f>IF(AI47="","",VLOOKUP(AI47,'シフト記号表（従来型・ユニット型共通）'!$C$6:$L$47,10,FALSE))</f>
        <v/>
      </c>
      <c r="AJ48" s="159" t="str">
        <f>IF(AJ47="","",VLOOKUP(AJ47,'シフト記号表（従来型・ユニット型共通）'!$C$6:$L$47,10,FALSE))</f>
        <v/>
      </c>
      <c r="AK48" s="159" t="str">
        <f>IF(AK47="","",VLOOKUP(AK47,'シフト記号表（従来型・ユニット型共通）'!$C$6:$L$47,10,FALSE))</f>
        <v/>
      </c>
      <c r="AL48" s="159" t="str">
        <f>IF(AL47="","",VLOOKUP(AL47,'シフト記号表（従来型・ユニット型共通）'!$C$6:$L$47,10,FALSE))</f>
        <v/>
      </c>
      <c r="AM48" s="159" t="str">
        <f>IF(AM47="","",VLOOKUP(AM47,'シフト記号表（従来型・ユニット型共通）'!$C$6:$L$47,10,FALSE))</f>
        <v/>
      </c>
      <c r="AN48" s="160" t="str">
        <f>IF(AN47="","",VLOOKUP(AN47,'シフト記号表（従来型・ユニット型共通）'!$C$6:$L$47,10,FALSE))</f>
        <v/>
      </c>
      <c r="AO48" s="158" t="str">
        <f>IF(AO47="","",VLOOKUP(AO47,'シフト記号表（従来型・ユニット型共通）'!$C$6:$L$47,10,FALSE))</f>
        <v/>
      </c>
      <c r="AP48" s="159" t="str">
        <f>IF(AP47="","",VLOOKUP(AP47,'シフト記号表（従来型・ユニット型共通）'!$C$6:$L$47,10,FALSE))</f>
        <v/>
      </c>
      <c r="AQ48" s="159" t="str">
        <f>IF(AQ47="","",VLOOKUP(AQ47,'シフト記号表（従来型・ユニット型共通）'!$C$6:$L$47,10,FALSE))</f>
        <v/>
      </c>
      <c r="AR48" s="159" t="str">
        <f>IF(AR47="","",VLOOKUP(AR47,'シフト記号表（従来型・ユニット型共通）'!$C$6:$L$47,10,FALSE))</f>
        <v/>
      </c>
      <c r="AS48" s="159" t="str">
        <f>IF(AS47="","",VLOOKUP(AS47,'シフト記号表（従来型・ユニット型共通）'!$C$6:$L$47,10,FALSE))</f>
        <v/>
      </c>
      <c r="AT48" s="159" t="str">
        <f>IF(AT47="","",VLOOKUP(AT47,'シフト記号表（従来型・ユニット型共通）'!$C$6:$L$47,10,FALSE))</f>
        <v/>
      </c>
      <c r="AU48" s="160" t="str">
        <f>IF(AU47="","",VLOOKUP(AU47,'シフト記号表（従来型・ユニット型共通）'!$C$6:$L$47,10,FALSE))</f>
        <v/>
      </c>
      <c r="AV48" s="158" t="str">
        <f>IF(AV47="","",VLOOKUP(AV47,'シフト記号表（従来型・ユニット型共通）'!$C$6:$L$47,10,FALSE))</f>
        <v/>
      </c>
      <c r="AW48" s="159" t="str">
        <f>IF(AW47="","",VLOOKUP(AW47,'シフト記号表（従来型・ユニット型共通）'!$C$6:$L$47,10,FALSE))</f>
        <v/>
      </c>
      <c r="AX48" s="159" t="str">
        <f>IF(AX47="","",VLOOKUP(AX47,'シフト記号表（従来型・ユニット型共通）'!$C$6:$L$47,10,FALSE))</f>
        <v/>
      </c>
      <c r="AY48" s="159" t="str">
        <f>IF(AY47="","",VLOOKUP(AY47,'シフト記号表（従来型・ユニット型共通）'!$C$6:$L$47,10,FALSE))</f>
        <v/>
      </c>
      <c r="AZ48" s="159" t="str">
        <f>IF(AZ47="","",VLOOKUP(AZ47,'シフト記号表（従来型・ユニット型共通）'!$C$6:$L$47,10,FALSE))</f>
        <v/>
      </c>
      <c r="BA48" s="159" t="str">
        <f>IF(BA47="","",VLOOKUP(BA47,'シフト記号表（従来型・ユニット型共通）'!$C$6:$L$47,10,FALSE))</f>
        <v/>
      </c>
      <c r="BB48" s="160" t="str">
        <f>IF(BB47="","",VLOOKUP(BB47,'シフト記号表（従来型・ユニット型共通）'!$C$6:$L$47,10,FALSE))</f>
        <v/>
      </c>
      <c r="BC48" s="158" t="str">
        <f>IF(BC47="","",VLOOKUP(BC47,'シフト記号表（従来型・ユニット型共通）'!$C$6:$L$47,10,FALSE))</f>
        <v/>
      </c>
      <c r="BD48" s="159" t="str">
        <f>IF(BD47="","",VLOOKUP(BD47,'シフト記号表（従来型・ユニット型共通）'!$C$6:$L$47,10,FALSE))</f>
        <v/>
      </c>
      <c r="BE48" s="159" t="str">
        <f>IF(BE47="","",VLOOKUP(BE47,'シフト記号表（従来型・ユニット型共通）'!$C$6:$L$47,10,FALSE))</f>
        <v/>
      </c>
      <c r="BF48" s="1064">
        <f>IF($BI$3="４週",SUM(AA48:BB48),IF($BI$3="暦月",SUM(AA48:BE48),""))</f>
        <v>0</v>
      </c>
      <c r="BG48" s="1065"/>
      <c r="BH48" s="1066">
        <f>IF($BI$3="４週",BF48/4,IF($BI$3="暦月",(BF48/($BI$8/7)),""))</f>
        <v>0</v>
      </c>
      <c r="BI48" s="1065"/>
      <c r="BJ48" s="1061"/>
      <c r="BK48" s="1062"/>
      <c r="BL48" s="1062"/>
      <c r="BM48" s="1062"/>
      <c r="BN48" s="1063"/>
    </row>
    <row r="49" spans="2:66" ht="20.25" customHeight="1" x14ac:dyDescent="0.15">
      <c r="B49" s="992">
        <f>B47+1</f>
        <v>17</v>
      </c>
      <c r="C49" s="994"/>
      <c r="D49" s="996"/>
      <c r="E49" s="965"/>
      <c r="F49" s="997"/>
      <c r="G49" s="999"/>
      <c r="H49" s="1000"/>
      <c r="I49" s="153"/>
      <c r="J49" s="154"/>
      <c r="K49" s="153"/>
      <c r="L49" s="154"/>
      <c r="M49" s="1003"/>
      <c r="N49" s="1004"/>
      <c r="O49" s="1052"/>
      <c r="P49" s="1053"/>
      <c r="Q49" s="1053"/>
      <c r="R49" s="1000"/>
      <c r="S49" s="1022"/>
      <c r="T49" s="1023"/>
      <c r="U49" s="1023"/>
      <c r="V49" s="1023"/>
      <c r="W49" s="1024"/>
      <c r="X49" s="173" t="s">
        <v>192</v>
      </c>
      <c r="Z49" s="174"/>
      <c r="AA49" s="166"/>
      <c r="AB49" s="167"/>
      <c r="AC49" s="167"/>
      <c r="AD49" s="167"/>
      <c r="AE49" s="167"/>
      <c r="AF49" s="167"/>
      <c r="AG49" s="168"/>
      <c r="AH49" s="166"/>
      <c r="AI49" s="167"/>
      <c r="AJ49" s="167"/>
      <c r="AK49" s="167"/>
      <c r="AL49" s="167"/>
      <c r="AM49" s="167"/>
      <c r="AN49" s="168"/>
      <c r="AO49" s="166"/>
      <c r="AP49" s="167"/>
      <c r="AQ49" s="167"/>
      <c r="AR49" s="167"/>
      <c r="AS49" s="167"/>
      <c r="AT49" s="167"/>
      <c r="AU49" s="168"/>
      <c r="AV49" s="166"/>
      <c r="AW49" s="167"/>
      <c r="AX49" s="167"/>
      <c r="AY49" s="167"/>
      <c r="AZ49" s="167"/>
      <c r="BA49" s="167"/>
      <c r="BB49" s="168"/>
      <c r="BC49" s="166"/>
      <c r="BD49" s="167"/>
      <c r="BE49" s="169"/>
      <c r="BF49" s="1054"/>
      <c r="BG49" s="1055"/>
      <c r="BH49" s="1056"/>
      <c r="BI49" s="1057"/>
      <c r="BJ49" s="1058"/>
      <c r="BK49" s="1059"/>
      <c r="BL49" s="1059"/>
      <c r="BM49" s="1059"/>
      <c r="BN49" s="1060"/>
    </row>
    <row r="50" spans="2:66" ht="20.25" customHeight="1" x14ac:dyDescent="0.15">
      <c r="B50" s="993"/>
      <c r="C50" s="995"/>
      <c r="D50" s="998"/>
      <c r="E50" s="965"/>
      <c r="F50" s="997"/>
      <c r="G50" s="1001"/>
      <c r="H50" s="1002"/>
      <c r="I50" s="153"/>
      <c r="J50" s="154">
        <f>G49</f>
        <v>0</v>
      </c>
      <c r="K50" s="153"/>
      <c r="L50" s="154">
        <f>M49</f>
        <v>0</v>
      </c>
      <c r="M50" s="1005"/>
      <c r="N50" s="1006"/>
      <c r="O50" s="1017"/>
      <c r="P50" s="1018"/>
      <c r="Q50" s="1018"/>
      <c r="R50" s="1002"/>
      <c r="S50" s="1022"/>
      <c r="T50" s="1023"/>
      <c r="U50" s="1023"/>
      <c r="V50" s="1023"/>
      <c r="W50" s="1024"/>
      <c r="X50" s="170" t="s">
        <v>195</v>
      </c>
      <c r="Y50" s="171"/>
      <c r="Z50" s="172"/>
      <c r="AA50" s="158" t="str">
        <f>IF(AA49="","",VLOOKUP(AA49,'シフト記号表（従来型・ユニット型共通）'!$C$6:$L$47,10,FALSE))</f>
        <v/>
      </c>
      <c r="AB50" s="159" t="str">
        <f>IF(AB49="","",VLOOKUP(AB49,'シフト記号表（従来型・ユニット型共通）'!$C$6:$L$47,10,FALSE))</f>
        <v/>
      </c>
      <c r="AC50" s="159" t="str">
        <f>IF(AC49="","",VLOOKUP(AC49,'シフト記号表（従来型・ユニット型共通）'!$C$6:$L$47,10,FALSE))</f>
        <v/>
      </c>
      <c r="AD50" s="159" t="str">
        <f>IF(AD49="","",VLOOKUP(AD49,'シフト記号表（従来型・ユニット型共通）'!$C$6:$L$47,10,FALSE))</f>
        <v/>
      </c>
      <c r="AE50" s="159" t="str">
        <f>IF(AE49="","",VLOOKUP(AE49,'シフト記号表（従来型・ユニット型共通）'!$C$6:$L$47,10,FALSE))</f>
        <v/>
      </c>
      <c r="AF50" s="159" t="str">
        <f>IF(AF49="","",VLOOKUP(AF49,'シフト記号表（従来型・ユニット型共通）'!$C$6:$L$47,10,FALSE))</f>
        <v/>
      </c>
      <c r="AG50" s="160" t="str">
        <f>IF(AG49="","",VLOOKUP(AG49,'シフト記号表（従来型・ユニット型共通）'!$C$6:$L$47,10,FALSE))</f>
        <v/>
      </c>
      <c r="AH50" s="158" t="str">
        <f>IF(AH49="","",VLOOKUP(AH49,'シフト記号表（従来型・ユニット型共通）'!$C$6:$L$47,10,FALSE))</f>
        <v/>
      </c>
      <c r="AI50" s="159" t="str">
        <f>IF(AI49="","",VLOOKUP(AI49,'シフト記号表（従来型・ユニット型共通）'!$C$6:$L$47,10,FALSE))</f>
        <v/>
      </c>
      <c r="AJ50" s="159" t="str">
        <f>IF(AJ49="","",VLOOKUP(AJ49,'シフト記号表（従来型・ユニット型共通）'!$C$6:$L$47,10,FALSE))</f>
        <v/>
      </c>
      <c r="AK50" s="159" t="str">
        <f>IF(AK49="","",VLOOKUP(AK49,'シフト記号表（従来型・ユニット型共通）'!$C$6:$L$47,10,FALSE))</f>
        <v/>
      </c>
      <c r="AL50" s="159" t="str">
        <f>IF(AL49="","",VLOOKUP(AL49,'シフト記号表（従来型・ユニット型共通）'!$C$6:$L$47,10,FALSE))</f>
        <v/>
      </c>
      <c r="AM50" s="159" t="str">
        <f>IF(AM49="","",VLOOKUP(AM49,'シフト記号表（従来型・ユニット型共通）'!$C$6:$L$47,10,FALSE))</f>
        <v/>
      </c>
      <c r="AN50" s="160" t="str">
        <f>IF(AN49="","",VLOOKUP(AN49,'シフト記号表（従来型・ユニット型共通）'!$C$6:$L$47,10,FALSE))</f>
        <v/>
      </c>
      <c r="AO50" s="158" t="str">
        <f>IF(AO49="","",VLOOKUP(AO49,'シフト記号表（従来型・ユニット型共通）'!$C$6:$L$47,10,FALSE))</f>
        <v/>
      </c>
      <c r="AP50" s="159" t="str">
        <f>IF(AP49="","",VLOOKUP(AP49,'シフト記号表（従来型・ユニット型共通）'!$C$6:$L$47,10,FALSE))</f>
        <v/>
      </c>
      <c r="AQ50" s="159" t="str">
        <f>IF(AQ49="","",VLOOKUP(AQ49,'シフト記号表（従来型・ユニット型共通）'!$C$6:$L$47,10,FALSE))</f>
        <v/>
      </c>
      <c r="AR50" s="159" t="str">
        <f>IF(AR49="","",VLOOKUP(AR49,'シフト記号表（従来型・ユニット型共通）'!$C$6:$L$47,10,FALSE))</f>
        <v/>
      </c>
      <c r="AS50" s="159" t="str">
        <f>IF(AS49="","",VLOOKUP(AS49,'シフト記号表（従来型・ユニット型共通）'!$C$6:$L$47,10,FALSE))</f>
        <v/>
      </c>
      <c r="AT50" s="159" t="str">
        <f>IF(AT49="","",VLOOKUP(AT49,'シフト記号表（従来型・ユニット型共通）'!$C$6:$L$47,10,FALSE))</f>
        <v/>
      </c>
      <c r="AU50" s="160" t="str">
        <f>IF(AU49="","",VLOOKUP(AU49,'シフト記号表（従来型・ユニット型共通）'!$C$6:$L$47,10,FALSE))</f>
        <v/>
      </c>
      <c r="AV50" s="158" t="str">
        <f>IF(AV49="","",VLOOKUP(AV49,'シフト記号表（従来型・ユニット型共通）'!$C$6:$L$47,10,FALSE))</f>
        <v/>
      </c>
      <c r="AW50" s="159" t="str">
        <f>IF(AW49="","",VLOOKUP(AW49,'シフト記号表（従来型・ユニット型共通）'!$C$6:$L$47,10,FALSE))</f>
        <v/>
      </c>
      <c r="AX50" s="159" t="str">
        <f>IF(AX49="","",VLOOKUP(AX49,'シフト記号表（従来型・ユニット型共通）'!$C$6:$L$47,10,FALSE))</f>
        <v/>
      </c>
      <c r="AY50" s="159" t="str">
        <f>IF(AY49="","",VLOOKUP(AY49,'シフト記号表（従来型・ユニット型共通）'!$C$6:$L$47,10,FALSE))</f>
        <v/>
      </c>
      <c r="AZ50" s="159" t="str">
        <f>IF(AZ49="","",VLOOKUP(AZ49,'シフト記号表（従来型・ユニット型共通）'!$C$6:$L$47,10,FALSE))</f>
        <v/>
      </c>
      <c r="BA50" s="159" t="str">
        <f>IF(BA49="","",VLOOKUP(BA49,'シフト記号表（従来型・ユニット型共通）'!$C$6:$L$47,10,FALSE))</f>
        <v/>
      </c>
      <c r="BB50" s="160" t="str">
        <f>IF(BB49="","",VLOOKUP(BB49,'シフト記号表（従来型・ユニット型共通）'!$C$6:$L$47,10,FALSE))</f>
        <v/>
      </c>
      <c r="BC50" s="158" t="str">
        <f>IF(BC49="","",VLOOKUP(BC49,'シフト記号表（従来型・ユニット型共通）'!$C$6:$L$47,10,FALSE))</f>
        <v/>
      </c>
      <c r="BD50" s="159" t="str">
        <f>IF(BD49="","",VLOOKUP(BD49,'シフト記号表（従来型・ユニット型共通）'!$C$6:$L$47,10,FALSE))</f>
        <v/>
      </c>
      <c r="BE50" s="159" t="str">
        <f>IF(BE49="","",VLOOKUP(BE49,'シフト記号表（従来型・ユニット型共通）'!$C$6:$L$47,10,FALSE))</f>
        <v/>
      </c>
      <c r="BF50" s="1064">
        <f>IF($BI$3="４週",SUM(AA50:BB50),IF($BI$3="暦月",SUM(AA50:BE50),""))</f>
        <v>0</v>
      </c>
      <c r="BG50" s="1065"/>
      <c r="BH50" s="1066">
        <f>IF($BI$3="４週",BF50/4,IF($BI$3="暦月",(BF50/($BI$8/7)),""))</f>
        <v>0</v>
      </c>
      <c r="BI50" s="1065"/>
      <c r="BJ50" s="1061"/>
      <c r="BK50" s="1062"/>
      <c r="BL50" s="1062"/>
      <c r="BM50" s="1062"/>
      <c r="BN50" s="1063"/>
    </row>
    <row r="51" spans="2:66" ht="20.25" customHeight="1" x14ac:dyDescent="0.15">
      <c r="B51" s="992">
        <f>B49+1</f>
        <v>18</v>
      </c>
      <c r="C51" s="994"/>
      <c r="D51" s="996"/>
      <c r="E51" s="965"/>
      <c r="F51" s="997"/>
      <c r="G51" s="999"/>
      <c r="H51" s="1000"/>
      <c r="I51" s="153"/>
      <c r="J51" s="154"/>
      <c r="K51" s="153"/>
      <c r="L51" s="154"/>
      <c r="M51" s="1003"/>
      <c r="N51" s="1004"/>
      <c r="O51" s="1052"/>
      <c r="P51" s="1053"/>
      <c r="Q51" s="1053"/>
      <c r="R51" s="1000"/>
      <c r="S51" s="1022"/>
      <c r="T51" s="1023"/>
      <c r="U51" s="1023"/>
      <c r="V51" s="1023"/>
      <c r="W51" s="1024"/>
      <c r="X51" s="173" t="s">
        <v>192</v>
      </c>
      <c r="Z51" s="174"/>
      <c r="AA51" s="166"/>
      <c r="AB51" s="167"/>
      <c r="AC51" s="167"/>
      <c r="AD51" s="167"/>
      <c r="AE51" s="167"/>
      <c r="AF51" s="167"/>
      <c r="AG51" s="168"/>
      <c r="AH51" s="166"/>
      <c r="AI51" s="167"/>
      <c r="AJ51" s="167"/>
      <c r="AK51" s="167"/>
      <c r="AL51" s="167"/>
      <c r="AM51" s="167"/>
      <c r="AN51" s="168"/>
      <c r="AO51" s="166"/>
      <c r="AP51" s="167"/>
      <c r="AQ51" s="167"/>
      <c r="AR51" s="167"/>
      <c r="AS51" s="167"/>
      <c r="AT51" s="167"/>
      <c r="AU51" s="168"/>
      <c r="AV51" s="166"/>
      <c r="AW51" s="167"/>
      <c r="AX51" s="167"/>
      <c r="AY51" s="167"/>
      <c r="AZ51" s="167"/>
      <c r="BA51" s="167"/>
      <c r="BB51" s="168"/>
      <c r="BC51" s="166"/>
      <c r="BD51" s="167"/>
      <c r="BE51" s="169"/>
      <c r="BF51" s="1054"/>
      <c r="BG51" s="1055"/>
      <c r="BH51" s="1056"/>
      <c r="BI51" s="1057"/>
      <c r="BJ51" s="1058"/>
      <c r="BK51" s="1059"/>
      <c r="BL51" s="1059"/>
      <c r="BM51" s="1059"/>
      <c r="BN51" s="1060"/>
    </row>
    <row r="52" spans="2:66" ht="20.25" customHeight="1" x14ac:dyDescent="0.15">
      <c r="B52" s="993"/>
      <c r="C52" s="995"/>
      <c r="D52" s="998"/>
      <c r="E52" s="965"/>
      <c r="F52" s="997"/>
      <c r="G52" s="1001"/>
      <c r="H52" s="1002"/>
      <c r="I52" s="153"/>
      <c r="J52" s="154">
        <f>G51</f>
        <v>0</v>
      </c>
      <c r="K52" s="153"/>
      <c r="L52" s="154">
        <f>M51</f>
        <v>0</v>
      </c>
      <c r="M52" s="1005"/>
      <c r="N52" s="1006"/>
      <c r="O52" s="1017"/>
      <c r="P52" s="1018"/>
      <c r="Q52" s="1018"/>
      <c r="R52" s="1002"/>
      <c r="S52" s="1022"/>
      <c r="T52" s="1023"/>
      <c r="U52" s="1023"/>
      <c r="V52" s="1023"/>
      <c r="W52" s="1024"/>
      <c r="X52" s="170" t="s">
        <v>195</v>
      </c>
      <c r="Y52" s="171"/>
      <c r="Z52" s="172"/>
      <c r="AA52" s="158" t="str">
        <f>IF(AA51="","",VLOOKUP(AA51,'シフト記号表（従来型・ユニット型共通）'!$C$6:$L$47,10,FALSE))</f>
        <v/>
      </c>
      <c r="AB52" s="159" t="str">
        <f>IF(AB51="","",VLOOKUP(AB51,'シフト記号表（従来型・ユニット型共通）'!$C$6:$L$47,10,FALSE))</f>
        <v/>
      </c>
      <c r="AC52" s="159" t="str">
        <f>IF(AC51="","",VLOOKUP(AC51,'シフト記号表（従来型・ユニット型共通）'!$C$6:$L$47,10,FALSE))</f>
        <v/>
      </c>
      <c r="AD52" s="159" t="str">
        <f>IF(AD51="","",VLOOKUP(AD51,'シフト記号表（従来型・ユニット型共通）'!$C$6:$L$47,10,FALSE))</f>
        <v/>
      </c>
      <c r="AE52" s="159" t="str">
        <f>IF(AE51="","",VLOOKUP(AE51,'シフト記号表（従来型・ユニット型共通）'!$C$6:$L$47,10,FALSE))</f>
        <v/>
      </c>
      <c r="AF52" s="159" t="str">
        <f>IF(AF51="","",VLOOKUP(AF51,'シフト記号表（従来型・ユニット型共通）'!$C$6:$L$47,10,FALSE))</f>
        <v/>
      </c>
      <c r="AG52" s="160" t="str">
        <f>IF(AG51="","",VLOOKUP(AG51,'シフト記号表（従来型・ユニット型共通）'!$C$6:$L$47,10,FALSE))</f>
        <v/>
      </c>
      <c r="AH52" s="158" t="str">
        <f>IF(AH51="","",VLOOKUP(AH51,'シフト記号表（従来型・ユニット型共通）'!$C$6:$L$47,10,FALSE))</f>
        <v/>
      </c>
      <c r="AI52" s="159" t="str">
        <f>IF(AI51="","",VLOOKUP(AI51,'シフト記号表（従来型・ユニット型共通）'!$C$6:$L$47,10,FALSE))</f>
        <v/>
      </c>
      <c r="AJ52" s="159" t="str">
        <f>IF(AJ51="","",VLOOKUP(AJ51,'シフト記号表（従来型・ユニット型共通）'!$C$6:$L$47,10,FALSE))</f>
        <v/>
      </c>
      <c r="AK52" s="159" t="str">
        <f>IF(AK51="","",VLOOKUP(AK51,'シフト記号表（従来型・ユニット型共通）'!$C$6:$L$47,10,FALSE))</f>
        <v/>
      </c>
      <c r="AL52" s="159" t="str">
        <f>IF(AL51="","",VLOOKUP(AL51,'シフト記号表（従来型・ユニット型共通）'!$C$6:$L$47,10,FALSE))</f>
        <v/>
      </c>
      <c r="AM52" s="159" t="str">
        <f>IF(AM51="","",VLOOKUP(AM51,'シフト記号表（従来型・ユニット型共通）'!$C$6:$L$47,10,FALSE))</f>
        <v/>
      </c>
      <c r="AN52" s="160" t="str">
        <f>IF(AN51="","",VLOOKUP(AN51,'シフト記号表（従来型・ユニット型共通）'!$C$6:$L$47,10,FALSE))</f>
        <v/>
      </c>
      <c r="AO52" s="158" t="str">
        <f>IF(AO51="","",VLOOKUP(AO51,'シフト記号表（従来型・ユニット型共通）'!$C$6:$L$47,10,FALSE))</f>
        <v/>
      </c>
      <c r="AP52" s="159" t="str">
        <f>IF(AP51="","",VLOOKUP(AP51,'シフト記号表（従来型・ユニット型共通）'!$C$6:$L$47,10,FALSE))</f>
        <v/>
      </c>
      <c r="AQ52" s="159" t="str">
        <f>IF(AQ51="","",VLOOKUP(AQ51,'シフト記号表（従来型・ユニット型共通）'!$C$6:$L$47,10,FALSE))</f>
        <v/>
      </c>
      <c r="AR52" s="159" t="str">
        <f>IF(AR51="","",VLOOKUP(AR51,'シフト記号表（従来型・ユニット型共通）'!$C$6:$L$47,10,FALSE))</f>
        <v/>
      </c>
      <c r="AS52" s="159" t="str">
        <f>IF(AS51="","",VLOOKUP(AS51,'シフト記号表（従来型・ユニット型共通）'!$C$6:$L$47,10,FALSE))</f>
        <v/>
      </c>
      <c r="AT52" s="159" t="str">
        <f>IF(AT51="","",VLOOKUP(AT51,'シフト記号表（従来型・ユニット型共通）'!$C$6:$L$47,10,FALSE))</f>
        <v/>
      </c>
      <c r="AU52" s="160" t="str">
        <f>IF(AU51="","",VLOOKUP(AU51,'シフト記号表（従来型・ユニット型共通）'!$C$6:$L$47,10,FALSE))</f>
        <v/>
      </c>
      <c r="AV52" s="158" t="str">
        <f>IF(AV51="","",VLOOKUP(AV51,'シフト記号表（従来型・ユニット型共通）'!$C$6:$L$47,10,FALSE))</f>
        <v/>
      </c>
      <c r="AW52" s="159" t="str">
        <f>IF(AW51="","",VLOOKUP(AW51,'シフト記号表（従来型・ユニット型共通）'!$C$6:$L$47,10,FALSE))</f>
        <v/>
      </c>
      <c r="AX52" s="159" t="str">
        <f>IF(AX51="","",VLOOKUP(AX51,'シフト記号表（従来型・ユニット型共通）'!$C$6:$L$47,10,FALSE))</f>
        <v/>
      </c>
      <c r="AY52" s="159" t="str">
        <f>IF(AY51="","",VLOOKUP(AY51,'シフト記号表（従来型・ユニット型共通）'!$C$6:$L$47,10,FALSE))</f>
        <v/>
      </c>
      <c r="AZ52" s="159" t="str">
        <f>IF(AZ51="","",VLOOKUP(AZ51,'シフト記号表（従来型・ユニット型共通）'!$C$6:$L$47,10,FALSE))</f>
        <v/>
      </c>
      <c r="BA52" s="159" t="str">
        <f>IF(BA51="","",VLOOKUP(BA51,'シフト記号表（従来型・ユニット型共通）'!$C$6:$L$47,10,FALSE))</f>
        <v/>
      </c>
      <c r="BB52" s="160" t="str">
        <f>IF(BB51="","",VLOOKUP(BB51,'シフト記号表（従来型・ユニット型共通）'!$C$6:$L$47,10,FALSE))</f>
        <v/>
      </c>
      <c r="BC52" s="158" t="str">
        <f>IF(BC51="","",VLOOKUP(BC51,'シフト記号表（従来型・ユニット型共通）'!$C$6:$L$47,10,FALSE))</f>
        <v/>
      </c>
      <c r="BD52" s="159" t="str">
        <f>IF(BD51="","",VLOOKUP(BD51,'シフト記号表（従来型・ユニット型共通）'!$C$6:$L$47,10,FALSE))</f>
        <v/>
      </c>
      <c r="BE52" s="159" t="str">
        <f>IF(BE51="","",VLOOKUP(BE51,'シフト記号表（従来型・ユニット型共通）'!$C$6:$L$47,10,FALSE))</f>
        <v/>
      </c>
      <c r="BF52" s="1064">
        <f>IF($BI$3="４週",SUM(AA52:BB52),IF($BI$3="暦月",SUM(AA52:BE52),""))</f>
        <v>0</v>
      </c>
      <c r="BG52" s="1065"/>
      <c r="BH52" s="1066">
        <f>IF($BI$3="４週",BF52/4,IF($BI$3="暦月",(BF52/($BI$8/7)),""))</f>
        <v>0</v>
      </c>
      <c r="BI52" s="1065"/>
      <c r="BJ52" s="1061"/>
      <c r="BK52" s="1062"/>
      <c r="BL52" s="1062"/>
      <c r="BM52" s="1062"/>
      <c r="BN52" s="1063"/>
    </row>
    <row r="53" spans="2:66" ht="20.25" customHeight="1" x14ac:dyDescent="0.15">
      <c r="B53" s="992">
        <f>B51+1</f>
        <v>19</v>
      </c>
      <c r="C53" s="994"/>
      <c r="D53" s="996"/>
      <c r="E53" s="965"/>
      <c r="F53" s="997"/>
      <c r="G53" s="999"/>
      <c r="H53" s="1000"/>
      <c r="I53" s="161"/>
      <c r="J53" s="162"/>
      <c r="K53" s="161"/>
      <c r="L53" s="162"/>
      <c r="M53" s="1003"/>
      <c r="N53" s="1004"/>
      <c r="O53" s="1052"/>
      <c r="P53" s="1053"/>
      <c r="Q53" s="1053"/>
      <c r="R53" s="1000"/>
      <c r="S53" s="1022"/>
      <c r="T53" s="1023"/>
      <c r="U53" s="1023"/>
      <c r="V53" s="1023"/>
      <c r="W53" s="1024"/>
      <c r="X53" s="163" t="s">
        <v>192</v>
      </c>
      <c r="Y53" s="164"/>
      <c r="Z53" s="165"/>
      <c r="AA53" s="166"/>
      <c r="AB53" s="167"/>
      <c r="AC53" s="167"/>
      <c r="AD53" s="167"/>
      <c r="AE53" s="167"/>
      <c r="AF53" s="167"/>
      <c r="AG53" s="168"/>
      <c r="AH53" s="166"/>
      <c r="AI53" s="167"/>
      <c r="AJ53" s="167"/>
      <c r="AK53" s="167"/>
      <c r="AL53" s="167"/>
      <c r="AM53" s="167"/>
      <c r="AN53" s="168"/>
      <c r="AO53" s="166"/>
      <c r="AP53" s="167"/>
      <c r="AQ53" s="167"/>
      <c r="AR53" s="167"/>
      <c r="AS53" s="167"/>
      <c r="AT53" s="167"/>
      <c r="AU53" s="168"/>
      <c r="AV53" s="166"/>
      <c r="AW53" s="167"/>
      <c r="AX53" s="167"/>
      <c r="AY53" s="167"/>
      <c r="AZ53" s="167"/>
      <c r="BA53" s="167"/>
      <c r="BB53" s="168"/>
      <c r="BC53" s="166"/>
      <c r="BD53" s="167"/>
      <c r="BE53" s="169"/>
      <c r="BF53" s="1054"/>
      <c r="BG53" s="1055"/>
      <c r="BH53" s="1056"/>
      <c r="BI53" s="1057"/>
      <c r="BJ53" s="1058"/>
      <c r="BK53" s="1059"/>
      <c r="BL53" s="1059"/>
      <c r="BM53" s="1059"/>
      <c r="BN53" s="1060"/>
    </row>
    <row r="54" spans="2:66" ht="20.25" customHeight="1" x14ac:dyDescent="0.15">
      <c r="B54" s="993"/>
      <c r="C54" s="995"/>
      <c r="D54" s="998"/>
      <c r="E54" s="965"/>
      <c r="F54" s="997"/>
      <c r="G54" s="1001"/>
      <c r="H54" s="1002"/>
      <c r="I54" s="153"/>
      <c r="J54" s="154">
        <f>G53</f>
        <v>0</v>
      </c>
      <c r="K54" s="153"/>
      <c r="L54" s="154">
        <f>M53</f>
        <v>0</v>
      </c>
      <c r="M54" s="1005"/>
      <c r="N54" s="1006"/>
      <c r="O54" s="1017"/>
      <c r="P54" s="1018"/>
      <c r="Q54" s="1018"/>
      <c r="R54" s="1002"/>
      <c r="S54" s="1022"/>
      <c r="T54" s="1023"/>
      <c r="U54" s="1023"/>
      <c r="V54" s="1023"/>
      <c r="W54" s="1024"/>
      <c r="X54" s="170" t="s">
        <v>195</v>
      </c>
      <c r="Y54" s="156"/>
      <c r="Z54" s="157"/>
      <c r="AA54" s="158" t="str">
        <f>IF(AA53="","",VLOOKUP(AA53,'シフト記号表（従来型・ユニット型共通）'!$C$6:$L$47,10,FALSE))</f>
        <v/>
      </c>
      <c r="AB54" s="159" t="str">
        <f>IF(AB53="","",VLOOKUP(AB53,'シフト記号表（従来型・ユニット型共通）'!$C$6:$L$47,10,FALSE))</f>
        <v/>
      </c>
      <c r="AC54" s="159" t="str">
        <f>IF(AC53="","",VLOOKUP(AC53,'シフト記号表（従来型・ユニット型共通）'!$C$6:$L$47,10,FALSE))</f>
        <v/>
      </c>
      <c r="AD54" s="159" t="str">
        <f>IF(AD53="","",VLOOKUP(AD53,'シフト記号表（従来型・ユニット型共通）'!$C$6:$L$47,10,FALSE))</f>
        <v/>
      </c>
      <c r="AE54" s="159" t="str">
        <f>IF(AE53="","",VLOOKUP(AE53,'シフト記号表（従来型・ユニット型共通）'!$C$6:$L$47,10,FALSE))</f>
        <v/>
      </c>
      <c r="AF54" s="159" t="str">
        <f>IF(AF53="","",VLOOKUP(AF53,'シフト記号表（従来型・ユニット型共通）'!$C$6:$L$47,10,FALSE))</f>
        <v/>
      </c>
      <c r="AG54" s="160" t="str">
        <f>IF(AG53="","",VLOOKUP(AG53,'シフト記号表（従来型・ユニット型共通）'!$C$6:$L$47,10,FALSE))</f>
        <v/>
      </c>
      <c r="AH54" s="158" t="str">
        <f>IF(AH53="","",VLOOKUP(AH53,'シフト記号表（従来型・ユニット型共通）'!$C$6:$L$47,10,FALSE))</f>
        <v/>
      </c>
      <c r="AI54" s="159" t="str">
        <f>IF(AI53="","",VLOOKUP(AI53,'シフト記号表（従来型・ユニット型共通）'!$C$6:$L$47,10,FALSE))</f>
        <v/>
      </c>
      <c r="AJ54" s="159" t="str">
        <f>IF(AJ53="","",VLOOKUP(AJ53,'シフト記号表（従来型・ユニット型共通）'!$C$6:$L$47,10,FALSE))</f>
        <v/>
      </c>
      <c r="AK54" s="159" t="str">
        <f>IF(AK53="","",VLOOKUP(AK53,'シフト記号表（従来型・ユニット型共通）'!$C$6:$L$47,10,FALSE))</f>
        <v/>
      </c>
      <c r="AL54" s="159" t="str">
        <f>IF(AL53="","",VLOOKUP(AL53,'シフト記号表（従来型・ユニット型共通）'!$C$6:$L$47,10,FALSE))</f>
        <v/>
      </c>
      <c r="AM54" s="159" t="str">
        <f>IF(AM53="","",VLOOKUP(AM53,'シフト記号表（従来型・ユニット型共通）'!$C$6:$L$47,10,FALSE))</f>
        <v/>
      </c>
      <c r="AN54" s="160" t="str">
        <f>IF(AN53="","",VLOOKUP(AN53,'シフト記号表（従来型・ユニット型共通）'!$C$6:$L$47,10,FALSE))</f>
        <v/>
      </c>
      <c r="AO54" s="158" t="str">
        <f>IF(AO53="","",VLOOKUP(AO53,'シフト記号表（従来型・ユニット型共通）'!$C$6:$L$47,10,FALSE))</f>
        <v/>
      </c>
      <c r="AP54" s="159" t="str">
        <f>IF(AP53="","",VLOOKUP(AP53,'シフト記号表（従来型・ユニット型共通）'!$C$6:$L$47,10,FALSE))</f>
        <v/>
      </c>
      <c r="AQ54" s="159" t="str">
        <f>IF(AQ53="","",VLOOKUP(AQ53,'シフト記号表（従来型・ユニット型共通）'!$C$6:$L$47,10,FALSE))</f>
        <v/>
      </c>
      <c r="AR54" s="159" t="str">
        <f>IF(AR53="","",VLOOKUP(AR53,'シフト記号表（従来型・ユニット型共通）'!$C$6:$L$47,10,FALSE))</f>
        <v/>
      </c>
      <c r="AS54" s="159" t="str">
        <f>IF(AS53="","",VLOOKUP(AS53,'シフト記号表（従来型・ユニット型共通）'!$C$6:$L$47,10,FALSE))</f>
        <v/>
      </c>
      <c r="AT54" s="159" t="str">
        <f>IF(AT53="","",VLOOKUP(AT53,'シフト記号表（従来型・ユニット型共通）'!$C$6:$L$47,10,FALSE))</f>
        <v/>
      </c>
      <c r="AU54" s="160" t="str">
        <f>IF(AU53="","",VLOOKUP(AU53,'シフト記号表（従来型・ユニット型共通）'!$C$6:$L$47,10,FALSE))</f>
        <v/>
      </c>
      <c r="AV54" s="158" t="str">
        <f>IF(AV53="","",VLOOKUP(AV53,'シフト記号表（従来型・ユニット型共通）'!$C$6:$L$47,10,FALSE))</f>
        <v/>
      </c>
      <c r="AW54" s="159" t="str">
        <f>IF(AW53="","",VLOOKUP(AW53,'シフト記号表（従来型・ユニット型共通）'!$C$6:$L$47,10,FALSE))</f>
        <v/>
      </c>
      <c r="AX54" s="159" t="str">
        <f>IF(AX53="","",VLOOKUP(AX53,'シフト記号表（従来型・ユニット型共通）'!$C$6:$L$47,10,FALSE))</f>
        <v/>
      </c>
      <c r="AY54" s="159" t="str">
        <f>IF(AY53="","",VLOOKUP(AY53,'シフト記号表（従来型・ユニット型共通）'!$C$6:$L$47,10,FALSE))</f>
        <v/>
      </c>
      <c r="AZ54" s="159" t="str">
        <f>IF(AZ53="","",VLOOKUP(AZ53,'シフト記号表（従来型・ユニット型共通）'!$C$6:$L$47,10,FALSE))</f>
        <v/>
      </c>
      <c r="BA54" s="159" t="str">
        <f>IF(BA53="","",VLOOKUP(BA53,'シフト記号表（従来型・ユニット型共通）'!$C$6:$L$47,10,FALSE))</f>
        <v/>
      </c>
      <c r="BB54" s="160" t="str">
        <f>IF(BB53="","",VLOOKUP(BB53,'シフト記号表（従来型・ユニット型共通）'!$C$6:$L$47,10,FALSE))</f>
        <v/>
      </c>
      <c r="BC54" s="158" t="str">
        <f>IF(BC53="","",VLOOKUP(BC53,'シフト記号表（従来型・ユニット型共通）'!$C$6:$L$47,10,FALSE))</f>
        <v/>
      </c>
      <c r="BD54" s="159" t="str">
        <f>IF(BD53="","",VLOOKUP(BD53,'シフト記号表（従来型・ユニット型共通）'!$C$6:$L$47,10,FALSE))</f>
        <v/>
      </c>
      <c r="BE54" s="159" t="str">
        <f>IF(BE53="","",VLOOKUP(BE53,'シフト記号表（従来型・ユニット型共通）'!$C$6:$L$47,10,FALSE))</f>
        <v/>
      </c>
      <c r="BF54" s="1064">
        <f>IF($BI$3="４週",SUM(AA54:BB54),IF($BI$3="暦月",SUM(AA54:BE54),""))</f>
        <v>0</v>
      </c>
      <c r="BG54" s="1065"/>
      <c r="BH54" s="1066">
        <f>IF($BI$3="４週",BF54/4,IF($BI$3="暦月",(BF54/($BI$8/7)),""))</f>
        <v>0</v>
      </c>
      <c r="BI54" s="1065"/>
      <c r="BJ54" s="1061"/>
      <c r="BK54" s="1062"/>
      <c r="BL54" s="1062"/>
      <c r="BM54" s="1062"/>
      <c r="BN54" s="1063"/>
    </row>
    <row r="55" spans="2:66" ht="20.25" customHeight="1" x14ac:dyDescent="0.15">
      <c r="B55" s="992">
        <f>B53+1</f>
        <v>20</v>
      </c>
      <c r="C55" s="994"/>
      <c r="D55" s="996"/>
      <c r="E55" s="965"/>
      <c r="F55" s="997"/>
      <c r="G55" s="999"/>
      <c r="H55" s="1000"/>
      <c r="I55" s="161"/>
      <c r="J55" s="162"/>
      <c r="K55" s="161"/>
      <c r="L55" s="162"/>
      <c r="M55" s="1003"/>
      <c r="N55" s="1004"/>
      <c r="O55" s="1052"/>
      <c r="P55" s="1053"/>
      <c r="Q55" s="1053"/>
      <c r="R55" s="1000"/>
      <c r="S55" s="1022"/>
      <c r="T55" s="1023"/>
      <c r="U55" s="1023"/>
      <c r="V55" s="1023"/>
      <c r="W55" s="1024"/>
      <c r="X55" s="163" t="s">
        <v>192</v>
      </c>
      <c r="Y55" s="164"/>
      <c r="Z55" s="165"/>
      <c r="AA55" s="166"/>
      <c r="AB55" s="167"/>
      <c r="AC55" s="167"/>
      <c r="AD55" s="167"/>
      <c r="AE55" s="167"/>
      <c r="AF55" s="167"/>
      <c r="AG55" s="168"/>
      <c r="AH55" s="166"/>
      <c r="AI55" s="167"/>
      <c r="AJ55" s="167"/>
      <c r="AK55" s="167"/>
      <c r="AL55" s="167"/>
      <c r="AM55" s="167"/>
      <c r="AN55" s="168"/>
      <c r="AO55" s="166"/>
      <c r="AP55" s="167"/>
      <c r="AQ55" s="167"/>
      <c r="AR55" s="167"/>
      <c r="AS55" s="167"/>
      <c r="AT55" s="167"/>
      <c r="AU55" s="168"/>
      <c r="AV55" s="166"/>
      <c r="AW55" s="167"/>
      <c r="AX55" s="167"/>
      <c r="AY55" s="167"/>
      <c r="AZ55" s="167"/>
      <c r="BA55" s="167"/>
      <c r="BB55" s="168"/>
      <c r="BC55" s="166"/>
      <c r="BD55" s="167"/>
      <c r="BE55" s="169"/>
      <c r="BF55" s="1054"/>
      <c r="BG55" s="1055"/>
      <c r="BH55" s="1056"/>
      <c r="BI55" s="1057"/>
      <c r="BJ55" s="1058"/>
      <c r="BK55" s="1059"/>
      <c r="BL55" s="1059"/>
      <c r="BM55" s="1059"/>
      <c r="BN55" s="1060"/>
    </row>
    <row r="56" spans="2:66" ht="20.25" customHeight="1" x14ac:dyDescent="0.15">
      <c r="B56" s="993"/>
      <c r="C56" s="995"/>
      <c r="D56" s="998"/>
      <c r="E56" s="965"/>
      <c r="F56" s="997"/>
      <c r="G56" s="1001"/>
      <c r="H56" s="1002"/>
      <c r="I56" s="153"/>
      <c r="J56" s="154">
        <f>G55</f>
        <v>0</v>
      </c>
      <c r="K56" s="153"/>
      <c r="L56" s="154">
        <f>M55</f>
        <v>0</v>
      </c>
      <c r="M56" s="1005"/>
      <c r="N56" s="1006"/>
      <c r="O56" s="1017"/>
      <c r="P56" s="1018"/>
      <c r="Q56" s="1018"/>
      <c r="R56" s="1002"/>
      <c r="S56" s="1022"/>
      <c r="T56" s="1023"/>
      <c r="U56" s="1023"/>
      <c r="V56" s="1023"/>
      <c r="W56" s="1024"/>
      <c r="X56" s="170" t="s">
        <v>195</v>
      </c>
      <c r="Y56" s="171"/>
      <c r="Z56" s="172"/>
      <c r="AA56" s="158" t="str">
        <f>IF(AA55="","",VLOOKUP(AA55,'シフト記号表（従来型・ユニット型共通）'!$C$6:$L$47,10,FALSE))</f>
        <v/>
      </c>
      <c r="AB56" s="159" t="str">
        <f>IF(AB55="","",VLOOKUP(AB55,'シフト記号表（従来型・ユニット型共通）'!$C$6:$L$47,10,FALSE))</f>
        <v/>
      </c>
      <c r="AC56" s="159" t="str">
        <f>IF(AC55="","",VLOOKUP(AC55,'シフト記号表（従来型・ユニット型共通）'!$C$6:$L$47,10,FALSE))</f>
        <v/>
      </c>
      <c r="AD56" s="159" t="str">
        <f>IF(AD55="","",VLOOKUP(AD55,'シフト記号表（従来型・ユニット型共通）'!$C$6:$L$47,10,FALSE))</f>
        <v/>
      </c>
      <c r="AE56" s="159" t="str">
        <f>IF(AE55="","",VLOOKUP(AE55,'シフト記号表（従来型・ユニット型共通）'!$C$6:$L$47,10,FALSE))</f>
        <v/>
      </c>
      <c r="AF56" s="159" t="str">
        <f>IF(AF55="","",VLOOKUP(AF55,'シフト記号表（従来型・ユニット型共通）'!$C$6:$L$47,10,FALSE))</f>
        <v/>
      </c>
      <c r="AG56" s="160" t="str">
        <f>IF(AG55="","",VLOOKUP(AG55,'シフト記号表（従来型・ユニット型共通）'!$C$6:$L$47,10,FALSE))</f>
        <v/>
      </c>
      <c r="AH56" s="158" t="str">
        <f>IF(AH55="","",VLOOKUP(AH55,'シフト記号表（従来型・ユニット型共通）'!$C$6:$L$47,10,FALSE))</f>
        <v/>
      </c>
      <c r="AI56" s="159" t="str">
        <f>IF(AI55="","",VLOOKUP(AI55,'シフト記号表（従来型・ユニット型共通）'!$C$6:$L$47,10,FALSE))</f>
        <v/>
      </c>
      <c r="AJ56" s="159" t="str">
        <f>IF(AJ55="","",VLOOKUP(AJ55,'シフト記号表（従来型・ユニット型共通）'!$C$6:$L$47,10,FALSE))</f>
        <v/>
      </c>
      <c r="AK56" s="159" t="str">
        <f>IF(AK55="","",VLOOKUP(AK55,'シフト記号表（従来型・ユニット型共通）'!$C$6:$L$47,10,FALSE))</f>
        <v/>
      </c>
      <c r="AL56" s="159" t="str">
        <f>IF(AL55="","",VLOOKUP(AL55,'シフト記号表（従来型・ユニット型共通）'!$C$6:$L$47,10,FALSE))</f>
        <v/>
      </c>
      <c r="AM56" s="159" t="str">
        <f>IF(AM55="","",VLOOKUP(AM55,'シフト記号表（従来型・ユニット型共通）'!$C$6:$L$47,10,FALSE))</f>
        <v/>
      </c>
      <c r="AN56" s="160" t="str">
        <f>IF(AN55="","",VLOOKUP(AN55,'シフト記号表（従来型・ユニット型共通）'!$C$6:$L$47,10,FALSE))</f>
        <v/>
      </c>
      <c r="AO56" s="158" t="str">
        <f>IF(AO55="","",VLOOKUP(AO55,'シフト記号表（従来型・ユニット型共通）'!$C$6:$L$47,10,FALSE))</f>
        <v/>
      </c>
      <c r="AP56" s="159" t="str">
        <f>IF(AP55="","",VLOOKUP(AP55,'シフト記号表（従来型・ユニット型共通）'!$C$6:$L$47,10,FALSE))</f>
        <v/>
      </c>
      <c r="AQ56" s="159" t="str">
        <f>IF(AQ55="","",VLOOKUP(AQ55,'シフト記号表（従来型・ユニット型共通）'!$C$6:$L$47,10,FALSE))</f>
        <v/>
      </c>
      <c r="AR56" s="159" t="str">
        <f>IF(AR55="","",VLOOKUP(AR55,'シフト記号表（従来型・ユニット型共通）'!$C$6:$L$47,10,FALSE))</f>
        <v/>
      </c>
      <c r="AS56" s="159" t="str">
        <f>IF(AS55="","",VLOOKUP(AS55,'シフト記号表（従来型・ユニット型共通）'!$C$6:$L$47,10,FALSE))</f>
        <v/>
      </c>
      <c r="AT56" s="159" t="str">
        <f>IF(AT55="","",VLOOKUP(AT55,'シフト記号表（従来型・ユニット型共通）'!$C$6:$L$47,10,FALSE))</f>
        <v/>
      </c>
      <c r="AU56" s="160" t="str">
        <f>IF(AU55="","",VLOOKUP(AU55,'シフト記号表（従来型・ユニット型共通）'!$C$6:$L$47,10,FALSE))</f>
        <v/>
      </c>
      <c r="AV56" s="158" t="str">
        <f>IF(AV55="","",VLOOKUP(AV55,'シフト記号表（従来型・ユニット型共通）'!$C$6:$L$47,10,FALSE))</f>
        <v/>
      </c>
      <c r="AW56" s="159" t="str">
        <f>IF(AW55="","",VLOOKUP(AW55,'シフト記号表（従来型・ユニット型共通）'!$C$6:$L$47,10,FALSE))</f>
        <v/>
      </c>
      <c r="AX56" s="159" t="str">
        <f>IF(AX55="","",VLOOKUP(AX55,'シフト記号表（従来型・ユニット型共通）'!$C$6:$L$47,10,FALSE))</f>
        <v/>
      </c>
      <c r="AY56" s="159" t="str">
        <f>IF(AY55="","",VLOOKUP(AY55,'シフト記号表（従来型・ユニット型共通）'!$C$6:$L$47,10,FALSE))</f>
        <v/>
      </c>
      <c r="AZ56" s="159" t="str">
        <f>IF(AZ55="","",VLOOKUP(AZ55,'シフト記号表（従来型・ユニット型共通）'!$C$6:$L$47,10,FALSE))</f>
        <v/>
      </c>
      <c r="BA56" s="159" t="str">
        <f>IF(BA55="","",VLOOKUP(BA55,'シフト記号表（従来型・ユニット型共通）'!$C$6:$L$47,10,FALSE))</f>
        <v/>
      </c>
      <c r="BB56" s="160" t="str">
        <f>IF(BB55="","",VLOOKUP(BB55,'シフト記号表（従来型・ユニット型共通）'!$C$6:$L$47,10,FALSE))</f>
        <v/>
      </c>
      <c r="BC56" s="158" t="str">
        <f>IF(BC55="","",VLOOKUP(BC55,'シフト記号表（従来型・ユニット型共通）'!$C$6:$L$47,10,FALSE))</f>
        <v/>
      </c>
      <c r="BD56" s="159" t="str">
        <f>IF(BD55="","",VLOOKUP(BD55,'シフト記号表（従来型・ユニット型共通）'!$C$6:$L$47,10,FALSE))</f>
        <v/>
      </c>
      <c r="BE56" s="159" t="str">
        <f>IF(BE55="","",VLOOKUP(BE55,'シフト記号表（従来型・ユニット型共通）'!$C$6:$L$47,10,FALSE))</f>
        <v/>
      </c>
      <c r="BF56" s="1064">
        <f>IF($BI$3="４週",SUM(AA56:BB56),IF($BI$3="暦月",SUM(AA56:BE56),""))</f>
        <v>0</v>
      </c>
      <c r="BG56" s="1065"/>
      <c r="BH56" s="1066">
        <f>IF($BI$3="４週",BF56/4,IF($BI$3="暦月",(BF56/($BI$8/7)),""))</f>
        <v>0</v>
      </c>
      <c r="BI56" s="1065"/>
      <c r="BJ56" s="1061"/>
      <c r="BK56" s="1062"/>
      <c r="BL56" s="1062"/>
      <c r="BM56" s="1062"/>
      <c r="BN56" s="1063"/>
    </row>
    <row r="57" spans="2:66" ht="20.25" customHeight="1" x14ac:dyDescent="0.15">
      <c r="B57" s="992">
        <f>B55+1</f>
        <v>21</v>
      </c>
      <c r="C57" s="994"/>
      <c r="D57" s="996"/>
      <c r="E57" s="965"/>
      <c r="F57" s="997"/>
      <c r="G57" s="999"/>
      <c r="H57" s="1000"/>
      <c r="I57" s="153"/>
      <c r="J57" s="154"/>
      <c r="K57" s="153"/>
      <c r="L57" s="154"/>
      <c r="M57" s="1003"/>
      <c r="N57" s="1004"/>
      <c r="O57" s="1052"/>
      <c r="P57" s="1053"/>
      <c r="Q57" s="1053"/>
      <c r="R57" s="1000"/>
      <c r="S57" s="1022"/>
      <c r="T57" s="1023"/>
      <c r="U57" s="1023"/>
      <c r="V57" s="1023"/>
      <c r="W57" s="1024"/>
      <c r="X57" s="173" t="s">
        <v>192</v>
      </c>
      <c r="Z57" s="174"/>
      <c r="AA57" s="166"/>
      <c r="AB57" s="167"/>
      <c r="AC57" s="167"/>
      <c r="AD57" s="167"/>
      <c r="AE57" s="167"/>
      <c r="AF57" s="167"/>
      <c r="AG57" s="168"/>
      <c r="AH57" s="166"/>
      <c r="AI57" s="167"/>
      <c r="AJ57" s="167"/>
      <c r="AK57" s="167"/>
      <c r="AL57" s="167"/>
      <c r="AM57" s="167"/>
      <c r="AN57" s="168"/>
      <c r="AO57" s="166"/>
      <c r="AP57" s="167"/>
      <c r="AQ57" s="167"/>
      <c r="AR57" s="167"/>
      <c r="AS57" s="167"/>
      <c r="AT57" s="167"/>
      <c r="AU57" s="168"/>
      <c r="AV57" s="166"/>
      <c r="AW57" s="167"/>
      <c r="AX57" s="167"/>
      <c r="AY57" s="167"/>
      <c r="AZ57" s="167"/>
      <c r="BA57" s="167"/>
      <c r="BB57" s="168"/>
      <c r="BC57" s="166"/>
      <c r="BD57" s="167"/>
      <c r="BE57" s="169"/>
      <c r="BF57" s="1054"/>
      <c r="BG57" s="1055"/>
      <c r="BH57" s="1056"/>
      <c r="BI57" s="1057"/>
      <c r="BJ57" s="1058"/>
      <c r="BK57" s="1059"/>
      <c r="BL57" s="1059"/>
      <c r="BM57" s="1059"/>
      <c r="BN57" s="1060"/>
    </row>
    <row r="58" spans="2:66" ht="20.25" customHeight="1" x14ac:dyDescent="0.15">
      <c r="B58" s="993"/>
      <c r="C58" s="995"/>
      <c r="D58" s="998"/>
      <c r="E58" s="965"/>
      <c r="F58" s="997"/>
      <c r="G58" s="1001"/>
      <c r="H58" s="1002"/>
      <c r="I58" s="153"/>
      <c r="J58" s="154">
        <f>G57</f>
        <v>0</v>
      </c>
      <c r="K58" s="153"/>
      <c r="L58" s="154">
        <f>M57</f>
        <v>0</v>
      </c>
      <c r="M58" s="1005"/>
      <c r="N58" s="1006"/>
      <c r="O58" s="1017"/>
      <c r="P58" s="1018"/>
      <c r="Q58" s="1018"/>
      <c r="R58" s="1002"/>
      <c r="S58" s="1022"/>
      <c r="T58" s="1023"/>
      <c r="U58" s="1023"/>
      <c r="V58" s="1023"/>
      <c r="W58" s="1024"/>
      <c r="X58" s="170" t="s">
        <v>195</v>
      </c>
      <c r="Y58" s="171"/>
      <c r="Z58" s="172"/>
      <c r="AA58" s="158" t="str">
        <f>IF(AA57="","",VLOOKUP(AA57,'シフト記号表（従来型・ユニット型共通）'!$C$6:$L$47,10,FALSE))</f>
        <v/>
      </c>
      <c r="AB58" s="159" t="str">
        <f>IF(AB57="","",VLOOKUP(AB57,'シフト記号表（従来型・ユニット型共通）'!$C$6:$L$47,10,FALSE))</f>
        <v/>
      </c>
      <c r="AC58" s="159" t="str">
        <f>IF(AC57="","",VLOOKUP(AC57,'シフト記号表（従来型・ユニット型共通）'!$C$6:$L$47,10,FALSE))</f>
        <v/>
      </c>
      <c r="AD58" s="159" t="str">
        <f>IF(AD57="","",VLOOKUP(AD57,'シフト記号表（従来型・ユニット型共通）'!$C$6:$L$47,10,FALSE))</f>
        <v/>
      </c>
      <c r="AE58" s="159" t="str">
        <f>IF(AE57="","",VLOOKUP(AE57,'シフト記号表（従来型・ユニット型共通）'!$C$6:$L$47,10,FALSE))</f>
        <v/>
      </c>
      <c r="AF58" s="159" t="str">
        <f>IF(AF57="","",VLOOKUP(AF57,'シフト記号表（従来型・ユニット型共通）'!$C$6:$L$47,10,FALSE))</f>
        <v/>
      </c>
      <c r="AG58" s="160" t="str">
        <f>IF(AG57="","",VLOOKUP(AG57,'シフト記号表（従来型・ユニット型共通）'!$C$6:$L$47,10,FALSE))</f>
        <v/>
      </c>
      <c r="AH58" s="158" t="str">
        <f>IF(AH57="","",VLOOKUP(AH57,'シフト記号表（従来型・ユニット型共通）'!$C$6:$L$47,10,FALSE))</f>
        <v/>
      </c>
      <c r="AI58" s="159" t="str">
        <f>IF(AI57="","",VLOOKUP(AI57,'シフト記号表（従来型・ユニット型共通）'!$C$6:$L$47,10,FALSE))</f>
        <v/>
      </c>
      <c r="AJ58" s="159" t="str">
        <f>IF(AJ57="","",VLOOKUP(AJ57,'シフト記号表（従来型・ユニット型共通）'!$C$6:$L$47,10,FALSE))</f>
        <v/>
      </c>
      <c r="AK58" s="159" t="str">
        <f>IF(AK57="","",VLOOKUP(AK57,'シフト記号表（従来型・ユニット型共通）'!$C$6:$L$47,10,FALSE))</f>
        <v/>
      </c>
      <c r="AL58" s="159" t="str">
        <f>IF(AL57="","",VLOOKUP(AL57,'シフト記号表（従来型・ユニット型共通）'!$C$6:$L$47,10,FALSE))</f>
        <v/>
      </c>
      <c r="AM58" s="159" t="str">
        <f>IF(AM57="","",VLOOKUP(AM57,'シフト記号表（従来型・ユニット型共通）'!$C$6:$L$47,10,FALSE))</f>
        <v/>
      </c>
      <c r="AN58" s="160" t="str">
        <f>IF(AN57="","",VLOOKUP(AN57,'シフト記号表（従来型・ユニット型共通）'!$C$6:$L$47,10,FALSE))</f>
        <v/>
      </c>
      <c r="AO58" s="158" t="str">
        <f>IF(AO57="","",VLOOKUP(AO57,'シフト記号表（従来型・ユニット型共通）'!$C$6:$L$47,10,FALSE))</f>
        <v/>
      </c>
      <c r="AP58" s="159" t="str">
        <f>IF(AP57="","",VLOOKUP(AP57,'シフト記号表（従来型・ユニット型共通）'!$C$6:$L$47,10,FALSE))</f>
        <v/>
      </c>
      <c r="AQ58" s="159" t="str">
        <f>IF(AQ57="","",VLOOKUP(AQ57,'シフト記号表（従来型・ユニット型共通）'!$C$6:$L$47,10,FALSE))</f>
        <v/>
      </c>
      <c r="AR58" s="159" t="str">
        <f>IF(AR57="","",VLOOKUP(AR57,'シフト記号表（従来型・ユニット型共通）'!$C$6:$L$47,10,FALSE))</f>
        <v/>
      </c>
      <c r="AS58" s="159" t="str">
        <f>IF(AS57="","",VLOOKUP(AS57,'シフト記号表（従来型・ユニット型共通）'!$C$6:$L$47,10,FALSE))</f>
        <v/>
      </c>
      <c r="AT58" s="159" t="str">
        <f>IF(AT57="","",VLOOKUP(AT57,'シフト記号表（従来型・ユニット型共通）'!$C$6:$L$47,10,FALSE))</f>
        <v/>
      </c>
      <c r="AU58" s="160" t="str">
        <f>IF(AU57="","",VLOOKUP(AU57,'シフト記号表（従来型・ユニット型共通）'!$C$6:$L$47,10,FALSE))</f>
        <v/>
      </c>
      <c r="AV58" s="158" t="str">
        <f>IF(AV57="","",VLOOKUP(AV57,'シフト記号表（従来型・ユニット型共通）'!$C$6:$L$47,10,FALSE))</f>
        <v/>
      </c>
      <c r="AW58" s="159" t="str">
        <f>IF(AW57="","",VLOOKUP(AW57,'シフト記号表（従来型・ユニット型共通）'!$C$6:$L$47,10,FALSE))</f>
        <v/>
      </c>
      <c r="AX58" s="159" t="str">
        <f>IF(AX57="","",VLOOKUP(AX57,'シフト記号表（従来型・ユニット型共通）'!$C$6:$L$47,10,FALSE))</f>
        <v/>
      </c>
      <c r="AY58" s="159" t="str">
        <f>IF(AY57="","",VLOOKUP(AY57,'シフト記号表（従来型・ユニット型共通）'!$C$6:$L$47,10,FALSE))</f>
        <v/>
      </c>
      <c r="AZ58" s="159" t="str">
        <f>IF(AZ57="","",VLOOKUP(AZ57,'シフト記号表（従来型・ユニット型共通）'!$C$6:$L$47,10,FALSE))</f>
        <v/>
      </c>
      <c r="BA58" s="159" t="str">
        <f>IF(BA57="","",VLOOKUP(BA57,'シフト記号表（従来型・ユニット型共通）'!$C$6:$L$47,10,FALSE))</f>
        <v/>
      </c>
      <c r="BB58" s="160" t="str">
        <f>IF(BB57="","",VLOOKUP(BB57,'シフト記号表（従来型・ユニット型共通）'!$C$6:$L$47,10,FALSE))</f>
        <v/>
      </c>
      <c r="BC58" s="158" t="str">
        <f>IF(BC57="","",VLOOKUP(BC57,'シフト記号表（従来型・ユニット型共通）'!$C$6:$L$47,10,FALSE))</f>
        <v/>
      </c>
      <c r="BD58" s="159" t="str">
        <f>IF(BD57="","",VLOOKUP(BD57,'シフト記号表（従来型・ユニット型共通）'!$C$6:$L$47,10,FALSE))</f>
        <v/>
      </c>
      <c r="BE58" s="159" t="str">
        <f>IF(BE57="","",VLOOKUP(BE57,'シフト記号表（従来型・ユニット型共通）'!$C$6:$L$47,10,FALSE))</f>
        <v/>
      </c>
      <c r="BF58" s="1064">
        <f>IF($BI$3="４週",SUM(AA58:BB58),IF($BI$3="暦月",SUM(AA58:BE58),""))</f>
        <v>0</v>
      </c>
      <c r="BG58" s="1065"/>
      <c r="BH58" s="1066">
        <f>IF($BI$3="４週",BF58/4,IF($BI$3="暦月",(BF58/($BI$8/7)),""))</f>
        <v>0</v>
      </c>
      <c r="BI58" s="1065"/>
      <c r="BJ58" s="1061"/>
      <c r="BK58" s="1062"/>
      <c r="BL58" s="1062"/>
      <c r="BM58" s="1062"/>
      <c r="BN58" s="1063"/>
    </row>
    <row r="59" spans="2:66" ht="20.25" customHeight="1" x14ac:dyDescent="0.15">
      <c r="B59" s="992">
        <f>B57+1</f>
        <v>22</v>
      </c>
      <c r="C59" s="994"/>
      <c r="D59" s="996"/>
      <c r="E59" s="965"/>
      <c r="F59" s="997"/>
      <c r="G59" s="999"/>
      <c r="H59" s="1000"/>
      <c r="I59" s="153"/>
      <c r="J59" s="154"/>
      <c r="K59" s="153"/>
      <c r="L59" s="154"/>
      <c r="M59" s="1003"/>
      <c r="N59" s="1004"/>
      <c r="O59" s="1052"/>
      <c r="P59" s="1053"/>
      <c r="Q59" s="1053"/>
      <c r="R59" s="1000"/>
      <c r="S59" s="1022"/>
      <c r="T59" s="1023"/>
      <c r="U59" s="1023"/>
      <c r="V59" s="1023"/>
      <c r="W59" s="1024"/>
      <c r="X59" s="173" t="s">
        <v>192</v>
      </c>
      <c r="Z59" s="174"/>
      <c r="AA59" s="166"/>
      <c r="AB59" s="167"/>
      <c r="AC59" s="167"/>
      <c r="AD59" s="167"/>
      <c r="AE59" s="167"/>
      <c r="AF59" s="167"/>
      <c r="AG59" s="168"/>
      <c r="AH59" s="166"/>
      <c r="AI59" s="167"/>
      <c r="AJ59" s="167"/>
      <c r="AK59" s="167"/>
      <c r="AL59" s="167"/>
      <c r="AM59" s="167"/>
      <c r="AN59" s="168"/>
      <c r="AO59" s="166"/>
      <c r="AP59" s="167"/>
      <c r="AQ59" s="167"/>
      <c r="AR59" s="167"/>
      <c r="AS59" s="167"/>
      <c r="AT59" s="167"/>
      <c r="AU59" s="168"/>
      <c r="AV59" s="166"/>
      <c r="AW59" s="167"/>
      <c r="AX59" s="167"/>
      <c r="AY59" s="167"/>
      <c r="AZ59" s="167"/>
      <c r="BA59" s="167"/>
      <c r="BB59" s="168"/>
      <c r="BC59" s="166"/>
      <c r="BD59" s="167"/>
      <c r="BE59" s="169"/>
      <c r="BF59" s="1054"/>
      <c r="BG59" s="1055"/>
      <c r="BH59" s="1056"/>
      <c r="BI59" s="1057"/>
      <c r="BJ59" s="1058"/>
      <c r="BK59" s="1059"/>
      <c r="BL59" s="1059"/>
      <c r="BM59" s="1059"/>
      <c r="BN59" s="1060"/>
    </row>
    <row r="60" spans="2:66" ht="20.25" customHeight="1" x14ac:dyDescent="0.15">
      <c r="B60" s="993"/>
      <c r="C60" s="995"/>
      <c r="D60" s="998"/>
      <c r="E60" s="965"/>
      <c r="F60" s="997"/>
      <c r="G60" s="1001"/>
      <c r="H60" s="1002"/>
      <c r="I60" s="153"/>
      <c r="J60" s="154">
        <f>G59</f>
        <v>0</v>
      </c>
      <c r="K60" s="153"/>
      <c r="L60" s="154">
        <f>M59</f>
        <v>0</v>
      </c>
      <c r="M60" s="1005"/>
      <c r="N60" s="1006"/>
      <c r="O60" s="1017"/>
      <c r="P60" s="1018"/>
      <c r="Q60" s="1018"/>
      <c r="R60" s="1002"/>
      <c r="S60" s="1022"/>
      <c r="T60" s="1023"/>
      <c r="U60" s="1023"/>
      <c r="V60" s="1023"/>
      <c r="W60" s="1024"/>
      <c r="X60" s="170" t="s">
        <v>195</v>
      </c>
      <c r="Y60" s="171"/>
      <c r="Z60" s="172"/>
      <c r="AA60" s="158" t="str">
        <f>IF(AA59="","",VLOOKUP(AA59,'シフト記号表（従来型・ユニット型共通）'!$C$6:$L$47,10,FALSE))</f>
        <v/>
      </c>
      <c r="AB60" s="159" t="str">
        <f>IF(AB59="","",VLOOKUP(AB59,'シフト記号表（従来型・ユニット型共通）'!$C$6:$L$47,10,FALSE))</f>
        <v/>
      </c>
      <c r="AC60" s="159" t="str">
        <f>IF(AC59="","",VLOOKUP(AC59,'シフト記号表（従来型・ユニット型共通）'!$C$6:$L$47,10,FALSE))</f>
        <v/>
      </c>
      <c r="AD60" s="159" t="str">
        <f>IF(AD59="","",VLOOKUP(AD59,'シフト記号表（従来型・ユニット型共通）'!$C$6:$L$47,10,FALSE))</f>
        <v/>
      </c>
      <c r="AE60" s="159" t="str">
        <f>IF(AE59="","",VLOOKUP(AE59,'シフト記号表（従来型・ユニット型共通）'!$C$6:$L$47,10,FALSE))</f>
        <v/>
      </c>
      <c r="AF60" s="159" t="str">
        <f>IF(AF59="","",VLOOKUP(AF59,'シフト記号表（従来型・ユニット型共通）'!$C$6:$L$47,10,FALSE))</f>
        <v/>
      </c>
      <c r="AG60" s="160" t="str">
        <f>IF(AG59="","",VLOOKUP(AG59,'シフト記号表（従来型・ユニット型共通）'!$C$6:$L$47,10,FALSE))</f>
        <v/>
      </c>
      <c r="AH60" s="158" t="str">
        <f>IF(AH59="","",VLOOKUP(AH59,'シフト記号表（従来型・ユニット型共通）'!$C$6:$L$47,10,FALSE))</f>
        <v/>
      </c>
      <c r="AI60" s="159" t="str">
        <f>IF(AI59="","",VLOOKUP(AI59,'シフト記号表（従来型・ユニット型共通）'!$C$6:$L$47,10,FALSE))</f>
        <v/>
      </c>
      <c r="AJ60" s="159" t="str">
        <f>IF(AJ59="","",VLOOKUP(AJ59,'シフト記号表（従来型・ユニット型共通）'!$C$6:$L$47,10,FALSE))</f>
        <v/>
      </c>
      <c r="AK60" s="159" t="str">
        <f>IF(AK59="","",VLOOKUP(AK59,'シフト記号表（従来型・ユニット型共通）'!$C$6:$L$47,10,FALSE))</f>
        <v/>
      </c>
      <c r="AL60" s="159" t="str">
        <f>IF(AL59="","",VLOOKUP(AL59,'シフト記号表（従来型・ユニット型共通）'!$C$6:$L$47,10,FALSE))</f>
        <v/>
      </c>
      <c r="AM60" s="159" t="str">
        <f>IF(AM59="","",VLOOKUP(AM59,'シフト記号表（従来型・ユニット型共通）'!$C$6:$L$47,10,FALSE))</f>
        <v/>
      </c>
      <c r="AN60" s="160" t="str">
        <f>IF(AN59="","",VLOOKUP(AN59,'シフト記号表（従来型・ユニット型共通）'!$C$6:$L$47,10,FALSE))</f>
        <v/>
      </c>
      <c r="AO60" s="158" t="str">
        <f>IF(AO59="","",VLOOKUP(AO59,'シフト記号表（従来型・ユニット型共通）'!$C$6:$L$47,10,FALSE))</f>
        <v/>
      </c>
      <c r="AP60" s="159" t="str">
        <f>IF(AP59="","",VLOOKUP(AP59,'シフト記号表（従来型・ユニット型共通）'!$C$6:$L$47,10,FALSE))</f>
        <v/>
      </c>
      <c r="AQ60" s="159" t="str">
        <f>IF(AQ59="","",VLOOKUP(AQ59,'シフト記号表（従来型・ユニット型共通）'!$C$6:$L$47,10,FALSE))</f>
        <v/>
      </c>
      <c r="AR60" s="159" t="str">
        <f>IF(AR59="","",VLOOKUP(AR59,'シフト記号表（従来型・ユニット型共通）'!$C$6:$L$47,10,FALSE))</f>
        <v/>
      </c>
      <c r="AS60" s="159" t="str">
        <f>IF(AS59="","",VLOOKUP(AS59,'シフト記号表（従来型・ユニット型共通）'!$C$6:$L$47,10,FALSE))</f>
        <v/>
      </c>
      <c r="AT60" s="159" t="str">
        <f>IF(AT59="","",VLOOKUP(AT59,'シフト記号表（従来型・ユニット型共通）'!$C$6:$L$47,10,FALSE))</f>
        <v/>
      </c>
      <c r="AU60" s="160" t="str">
        <f>IF(AU59="","",VLOOKUP(AU59,'シフト記号表（従来型・ユニット型共通）'!$C$6:$L$47,10,FALSE))</f>
        <v/>
      </c>
      <c r="AV60" s="158" t="str">
        <f>IF(AV59="","",VLOOKUP(AV59,'シフト記号表（従来型・ユニット型共通）'!$C$6:$L$47,10,FALSE))</f>
        <v/>
      </c>
      <c r="AW60" s="159" t="str">
        <f>IF(AW59="","",VLOOKUP(AW59,'シフト記号表（従来型・ユニット型共通）'!$C$6:$L$47,10,FALSE))</f>
        <v/>
      </c>
      <c r="AX60" s="159" t="str">
        <f>IF(AX59="","",VLOOKUP(AX59,'シフト記号表（従来型・ユニット型共通）'!$C$6:$L$47,10,FALSE))</f>
        <v/>
      </c>
      <c r="AY60" s="159" t="str">
        <f>IF(AY59="","",VLOOKUP(AY59,'シフト記号表（従来型・ユニット型共通）'!$C$6:$L$47,10,FALSE))</f>
        <v/>
      </c>
      <c r="AZ60" s="159" t="str">
        <f>IF(AZ59="","",VLOOKUP(AZ59,'シフト記号表（従来型・ユニット型共通）'!$C$6:$L$47,10,FALSE))</f>
        <v/>
      </c>
      <c r="BA60" s="159" t="str">
        <f>IF(BA59="","",VLOOKUP(BA59,'シフト記号表（従来型・ユニット型共通）'!$C$6:$L$47,10,FALSE))</f>
        <v/>
      </c>
      <c r="BB60" s="160" t="str">
        <f>IF(BB59="","",VLOOKUP(BB59,'シフト記号表（従来型・ユニット型共通）'!$C$6:$L$47,10,FALSE))</f>
        <v/>
      </c>
      <c r="BC60" s="158" t="str">
        <f>IF(BC59="","",VLOOKUP(BC59,'シフト記号表（従来型・ユニット型共通）'!$C$6:$L$47,10,FALSE))</f>
        <v/>
      </c>
      <c r="BD60" s="159" t="str">
        <f>IF(BD59="","",VLOOKUP(BD59,'シフト記号表（従来型・ユニット型共通）'!$C$6:$L$47,10,FALSE))</f>
        <v/>
      </c>
      <c r="BE60" s="159" t="str">
        <f>IF(BE59="","",VLOOKUP(BE59,'シフト記号表（従来型・ユニット型共通）'!$C$6:$L$47,10,FALSE))</f>
        <v/>
      </c>
      <c r="BF60" s="1064">
        <f>IF($BI$3="４週",SUM(AA60:BB60),IF($BI$3="暦月",SUM(AA60:BE60),""))</f>
        <v>0</v>
      </c>
      <c r="BG60" s="1065"/>
      <c r="BH60" s="1066">
        <f>IF($BI$3="４週",BF60/4,IF($BI$3="暦月",(BF60/($BI$8/7)),""))</f>
        <v>0</v>
      </c>
      <c r="BI60" s="1065"/>
      <c r="BJ60" s="1061"/>
      <c r="BK60" s="1062"/>
      <c r="BL60" s="1062"/>
      <c r="BM60" s="1062"/>
      <c r="BN60" s="1063"/>
    </row>
    <row r="61" spans="2:66" ht="20.25" customHeight="1" x14ac:dyDescent="0.15">
      <c r="B61" s="992">
        <f>B59+1</f>
        <v>23</v>
      </c>
      <c r="C61" s="994"/>
      <c r="D61" s="996"/>
      <c r="E61" s="965"/>
      <c r="F61" s="997"/>
      <c r="G61" s="999"/>
      <c r="H61" s="1000"/>
      <c r="I61" s="153"/>
      <c r="J61" s="154"/>
      <c r="K61" s="153"/>
      <c r="L61" s="154"/>
      <c r="M61" s="1003"/>
      <c r="N61" s="1004"/>
      <c r="O61" s="1052"/>
      <c r="P61" s="1053"/>
      <c r="Q61" s="1053"/>
      <c r="R61" s="1000"/>
      <c r="S61" s="1022"/>
      <c r="T61" s="1023"/>
      <c r="U61" s="1023"/>
      <c r="V61" s="1023"/>
      <c r="W61" s="1024"/>
      <c r="X61" s="173" t="s">
        <v>192</v>
      </c>
      <c r="Z61" s="174"/>
      <c r="AA61" s="166"/>
      <c r="AB61" s="167"/>
      <c r="AC61" s="167"/>
      <c r="AD61" s="167"/>
      <c r="AE61" s="167"/>
      <c r="AF61" s="167"/>
      <c r="AG61" s="168"/>
      <c r="AH61" s="166"/>
      <c r="AI61" s="167"/>
      <c r="AJ61" s="167"/>
      <c r="AK61" s="167"/>
      <c r="AL61" s="167"/>
      <c r="AM61" s="167"/>
      <c r="AN61" s="168"/>
      <c r="AO61" s="166"/>
      <c r="AP61" s="167"/>
      <c r="AQ61" s="167"/>
      <c r="AR61" s="167"/>
      <c r="AS61" s="167"/>
      <c r="AT61" s="167"/>
      <c r="AU61" s="168"/>
      <c r="AV61" s="166"/>
      <c r="AW61" s="167"/>
      <c r="AX61" s="167"/>
      <c r="AY61" s="167"/>
      <c r="AZ61" s="167"/>
      <c r="BA61" s="167"/>
      <c r="BB61" s="168"/>
      <c r="BC61" s="166"/>
      <c r="BD61" s="167"/>
      <c r="BE61" s="169"/>
      <c r="BF61" s="1054"/>
      <c r="BG61" s="1055"/>
      <c r="BH61" s="1056"/>
      <c r="BI61" s="1057"/>
      <c r="BJ61" s="1058"/>
      <c r="BK61" s="1059"/>
      <c r="BL61" s="1059"/>
      <c r="BM61" s="1059"/>
      <c r="BN61" s="1060"/>
    </row>
    <row r="62" spans="2:66" ht="20.25" customHeight="1" x14ac:dyDescent="0.15">
      <c r="B62" s="993"/>
      <c r="C62" s="995"/>
      <c r="D62" s="998"/>
      <c r="E62" s="965"/>
      <c r="F62" s="997"/>
      <c r="G62" s="1001"/>
      <c r="H62" s="1002"/>
      <c r="I62" s="153"/>
      <c r="J62" s="154">
        <f>G61</f>
        <v>0</v>
      </c>
      <c r="K62" s="153"/>
      <c r="L62" s="154">
        <f>M61</f>
        <v>0</v>
      </c>
      <c r="M62" s="1005"/>
      <c r="N62" s="1006"/>
      <c r="O62" s="1017"/>
      <c r="P62" s="1018"/>
      <c r="Q62" s="1018"/>
      <c r="R62" s="1002"/>
      <c r="S62" s="1022"/>
      <c r="T62" s="1023"/>
      <c r="U62" s="1023"/>
      <c r="V62" s="1023"/>
      <c r="W62" s="1024"/>
      <c r="X62" s="170" t="s">
        <v>195</v>
      </c>
      <c r="Y62" s="171"/>
      <c r="Z62" s="172"/>
      <c r="AA62" s="158" t="str">
        <f>IF(AA61="","",VLOOKUP(AA61,'シフト記号表（従来型・ユニット型共通）'!$C$6:$L$47,10,FALSE))</f>
        <v/>
      </c>
      <c r="AB62" s="159" t="str">
        <f>IF(AB61="","",VLOOKUP(AB61,'シフト記号表（従来型・ユニット型共通）'!$C$6:$L$47,10,FALSE))</f>
        <v/>
      </c>
      <c r="AC62" s="159" t="str">
        <f>IF(AC61="","",VLOOKUP(AC61,'シフト記号表（従来型・ユニット型共通）'!$C$6:$L$47,10,FALSE))</f>
        <v/>
      </c>
      <c r="AD62" s="159" t="str">
        <f>IF(AD61="","",VLOOKUP(AD61,'シフト記号表（従来型・ユニット型共通）'!$C$6:$L$47,10,FALSE))</f>
        <v/>
      </c>
      <c r="AE62" s="159" t="str">
        <f>IF(AE61="","",VLOOKUP(AE61,'シフト記号表（従来型・ユニット型共通）'!$C$6:$L$47,10,FALSE))</f>
        <v/>
      </c>
      <c r="AF62" s="159" t="str">
        <f>IF(AF61="","",VLOOKUP(AF61,'シフト記号表（従来型・ユニット型共通）'!$C$6:$L$47,10,FALSE))</f>
        <v/>
      </c>
      <c r="AG62" s="160" t="str">
        <f>IF(AG61="","",VLOOKUP(AG61,'シフト記号表（従来型・ユニット型共通）'!$C$6:$L$47,10,FALSE))</f>
        <v/>
      </c>
      <c r="AH62" s="158" t="str">
        <f>IF(AH61="","",VLOOKUP(AH61,'シフト記号表（従来型・ユニット型共通）'!$C$6:$L$47,10,FALSE))</f>
        <v/>
      </c>
      <c r="AI62" s="159" t="str">
        <f>IF(AI61="","",VLOOKUP(AI61,'シフト記号表（従来型・ユニット型共通）'!$C$6:$L$47,10,FALSE))</f>
        <v/>
      </c>
      <c r="AJ62" s="159" t="str">
        <f>IF(AJ61="","",VLOOKUP(AJ61,'シフト記号表（従来型・ユニット型共通）'!$C$6:$L$47,10,FALSE))</f>
        <v/>
      </c>
      <c r="AK62" s="159" t="str">
        <f>IF(AK61="","",VLOOKUP(AK61,'シフト記号表（従来型・ユニット型共通）'!$C$6:$L$47,10,FALSE))</f>
        <v/>
      </c>
      <c r="AL62" s="159" t="str">
        <f>IF(AL61="","",VLOOKUP(AL61,'シフト記号表（従来型・ユニット型共通）'!$C$6:$L$47,10,FALSE))</f>
        <v/>
      </c>
      <c r="AM62" s="159" t="str">
        <f>IF(AM61="","",VLOOKUP(AM61,'シフト記号表（従来型・ユニット型共通）'!$C$6:$L$47,10,FALSE))</f>
        <v/>
      </c>
      <c r="AN62" s="160" t="str">
        <f>IF(AN61="","",VLOOKUP(AN61,'シフト記号表（従来型・ユニット型共通）'!$C$6:$L$47,10,FALSE))</f>
        <v/>
      </c>
      <c r="AO62" s="158" t="str">
        <f>IF(AO61="","",VLOOKUP(AO61,'シフト記号表（従来型・ユニット型共通）'!$C$6:$L$47,10,FALSE))</f>
        <v/>
      </c>
      <c r="AP62" s="159" t="str">
        <f>IF(AP61="","",VLOOKUP(AP61,'シフト記号表（従来型・ユニット型共通）'!$C$6:$L$47,10,FALSE))</f>
        <v/>
      </c>
      <c r="AQ62" s="159" t="str">
        <f>IF(AQ61="","",VLOOKUP(AQ61,'シフト記号表（従来型・ユニット型共通）'!$C$6:$L$47,10,FALSE))</f>
        <v/>
      </c>
      <c r="AR62" s="159" t="str">
        <f>IF(AR61="","",VLOOKUP(AR61,'シフト記号表（従来型・ユニット型共通）'!$C$6:$L$47,10,FALSE))</f>
        <v/>
      </c>
      <c r="AS62" s="159" t="str">
        <f>IF(AS61="","",VLOOKUP(AS61,'シフト記号表（従来型・ユニット型共通）'!$C$6:$L$47,10,FALSE))</f>
        <v/>
      </c>
      <c r="AT62" s="159" t="str">
        <f>IF(AT61="","",VLOOKUP(AT61,'シフト記号表（従来型・ユニット型共通）'!$C$6:$L$47,10,FALSE))</f>
        <v/>
      </c>
      <c r="AU62" s="160" t="str">
        <f>IF(AU61="","",VLOOKUP(AU61,'シフト記号表（従来型・ユニット型共通）'!$C$6:$L$47,10,FALSE))</f>
        <v/>
      </c>
      <c r="AV62" s="158" t="str">
        <f>IF(AV61="","",VLOOKUP(AV61,'シフト記号表（従来型・ユニット型共通）'!$C$6:$L$47,10,FALSE))</f>
        <v/>
      </c>
      <c r="AW62" s="159" t="str">
        <f>IF(AW61="","",VLOOKUP(AW61,'シフト記号表（従来型・ユニット型共通）'!$C$6:$L$47,10,FALSE))</f>
        <v/>
      </c>
      <c r="AX62" s="159" t="str">
        <f>IF(AX61="","",VLOOKUP(AX61,'シフト記号表（従来型・ユニット型共通）'!$C$6:$L$47,10,FALSE))</f>
        <v/>
      </c>
      <c r="AY62" s="159" t="str">
        <f>IF(AY61="","",VLOOKUP(AY61,'シフト記号表（従来型・ユニット型共通）'!$C$6:$L$47,10,FALSE))</f>
        <v/>
      </c>
      <c r="AZ62" s="159" t="str">
        <f>IF(AZ61="","",VLOOKUP(AZ61,'シフト記号表（従来型・ユニット型共通）'!$C$6:$L$47,10,FALSE))</f>
        <v/>
      </c>
      <c r="BA62" s="159" t="str">
        <f>IF(BA61="","",VLOOKUP(BA61,'シフト記号表（従来型・ユニット型共通）'!$C$6:$L$47,10,FALSE))</f>
        <v/>
      </c>
      <c r="BB62" s="160" t="str">
        <f>IF(BB61="","",VLOOKUP(BB61,'シフト記号表（従来型・ユニット型共通）'!$C$6:$L$47,10,FALSE))</f>
        <v/>
      </c>
      <c r="BC62" s="158" t="str">
        <f>IF(BC61="","",VLOOKUP(BC61,'シフト記号表（従来型・ユニット型共通）'!$C$6:$L$47,10,FALSE))</f>
        <v/>
      </c>
      <c r="BD62" s="159" t="str">
        <f>IF(BD61="","",VLOOKUP(BD61,'シフト記号表（従来型・ユニット型共通）'!$C$6:$L$47,10,FALSE))</f>
        <v/>
      </c>
      <c r="BE62" s="159" t="str">
        <f>IF(BE61="","",VLOOKUP(BE61,'シフト記号表（従来型・ユニット型共通）'!$C$6:$L$47,10,FALSE))</f>
        <v/>
      </c>
      <c r="BF62" s="1064">
        <f>IF($BI$3="４週",SUM(AA62:BB62),IF($BI$3="暦月",SUM(AA62:BE62),""))</f>
        <v>0</v>
      </c>
      <c r="BG62" s="1065"/>
      <c r="BH62" s="1066">
        <f>IF($BI$3="４週",BF62/4,IF($BI$3="暦月",(BF62/($BI$8/7)),""))</f>
        <v>0</v>
      </c>
      <c r="BI62" s="1065"/>
      <c r="BJ62" s="1061"/>
      <c r="BK62" s="1062"/>
      <c r="BL62" s="1062"/>
      <c r="BM62" s="1062"/>
      <c r="BN62" s="1063"/>
    </row>
    <row r="63" spans="2:66" ht="20.25" customHeight="1" x14ac:dyDescent="0.15">
      <c r="B63" s="992">
        <f>B61+1</f>
        <v>24</v>
      </c>
      <c r="C63" s="994"/>
      <c r="D63" s="996"/>
      <c r="E63" s="965"/>
      <c r="F63" s="997"/>
      <c r="G63" s="999"/>
      <c r="H63" s="1000"/>
      <c r="I63" s="153"/>
      <c r="J63" s="154"/>
      <c r="K63" s="153"/>
      <c r="L63" s="154"/>
      <c r="M63" s="1003"/>
      <c r="N63" s="1004"/>
      <c r="O63" s="1052"/>
      <c r="P63" s="1053"/>
      <c r="Q63" s="1053"/>
      <c r="R63" s="1000"/>
      <c r="S63" s="1022"/>
      <c r="T63" s="1023"/>
      <c r="U63" s="1023"/>
      <c r="V63" s="1023"/>
      <c r="W63" s="1024"/>
      <c r="X63" s="173" t="s">
        <v>192</v>
      </c>
      <c r="Z63" s="174"/>
      <c r="AA63" s="166"/>
      <c r="AB63" s="167"/>
      <c r="AC63" s="167"/>
      <c r="AD63" s="167"/>
      <c r="AE63" s="167"/>
      <c r="AF63" s="167"/>
      <c r="AG63" s="168"/>
      <c r="AH63" s="166"/>
      <c r="AI63" s="167"/>
      <c r="AJ63" s="167"/>
      <c r="AK63" s="167"/>
      <c r="AL63" s="167"/>
      <c r="AM63" s="167"/>
      <c r="AN63" s="168"/>
      <c r="AO63" s="166"/>
      <c r="AP63" s="167"/>
      <c r="AQ63" s="167"/>
      <c r="AR63" s="167"/>
      <c r="AS63" s="167"/>
      <c r="AT63" s="167"/>
      <c r="AU63" s="168"/>
      <c r="AV63" s="166"/>
      <c r="AW63" s="167"/>
      <c r="AX63" s="167"/>
      <c r="AY63" s="167"/>
      <c r="AZ63" s="167"/>
      <c r="BA63" s="167"/>
      <c r="BB63" s="168"/>
      <c r="BC63" s="166"/>
      <c r="BD63" s="167"/>
      <c r="BE63" s="169"/>
      <c r="BF63" s="1054"/>
      <c r="BG63" s="1055"/>
      <c r="BH63" s="1056"/>
      <c r="BI63" s="1057"/>
      <c r="BJ63" s="1058"/>
      <c r="BK63" s="1059"/>
      <c r="BL63" s="1059"/>
      <c r="BM63" s="1059"/>
      <c r="BN63" s="1060"/>
    </row>
    <row r="64" spans="2:66" ht="20.25" customHeight="1" x14ac:dyDescent="0.15">
      <c r="B64" s="993"/>
      <c r="C64" s="995"/>
      <c r="D64" s="998"/>
      <c r="E64" s="965"/>
      <c r="F64" s="997"/>
      <c r="G64" s="1001"/>
      <c r="H64" s="1002"/>
      <c r="I64" s="153"/>
      <c r="J64" s="154">
        <f>G63</f>
        <v>0</v>
      </c>
      <c r="K64" s="153"/>
      <c r="L64" s="154">
        <f>M63</f>
        <v>0</v>
      </c>
      <c r="M64" s="1005"/>
      <c r="N64" s="1006"/>
      <c r="O64" s="1017"/>
      <c r="P64" s="1018"/>
      <c r="Q64" s="1018"/>
      <c r="R64" s="1002"/>
      <c r="S64" s="1022"/>
      <c r="T64" s="1023"/>
      <c r="U64" s="1023"/>
      <c r="V64" s="1023"/>
      <c r="W64" s="1024"/>
      <c r="X64" s="170" t="s">
        <v>195</v>
      </c>
      <c r="Y64" s="171"/>
      <c r="Z64" s="172"/>
      <c r="AA64" s="158" t="str">
        <f>IF(AA63="","",VLOOKUP(AA63,'シフト記号表（従来型・ユニット型共通）'!$C$6:$L$47,10,FALSE))</f>
        <v/>
      </c>
      <c r="AB64" s="159" t="str">
        <f>IF(AB63="","",VLOOKUP(AB63,'シフト記号表（従来型・ユニット型共通）'!$C$6:$L$47,10,FALSE))</f>
        <v/>
      </c>
      <c r="AC64" s="159" t="str">
        <f>IF(AC63="","",VLOOKUP(AC63,'シフト記号表（従来型・ユニット型共通）'!$C$6:$L$47,10,FALSE))</f>
        <v/>
      </c>
      <c r="AD64" s="159" t="str">
        <f>IF(AD63="","",VLOOKUP(AD63,'シフト記号表（従来型・ユニット型共通）'!$C$6:$L$47,10,FALSE))</f>
        <v/>
      </c>
      <c r="AE64" s="159" t="str">
        <f>IF(AE63="","",VLOOKUP(AE63,'シフト記号表（従来型・ユニット型共通）'!$C$6:$L$47,10,FALSE))</f>
        <v/>
      </c>
      <c r="AF64" s="159" t="str">
        <f>IF(AF63="","",VLOOKUP(AF63,'シフト記号表（従来型・ユニット型共通）'!$C$6:$L$47,10,FALSE))</f>
        <v/>
      </c>
      <c r="AG64" s="160" t="str">
        <f>IF(AG63="","",VLOOKUP(AG63,'シフト記号表（従来型・ユニット型共通）'!$C$6:$L$47,10,FALSE))</f>
        <v/>
      </c>
      <c r="AH64" s="158" t="str">
        <f>IF(AH63="","",VLOOKUP(AH63,'シフト記号表（従来型・ユニット型共通）'!$C$6:$L$47,10,FALSE))</f>
        <v/>
      </c>
      <c r="AI64" s="159" t="str">
        <f>IF(AI63="","",VLOOKUP(AI63,'シフト記号表（従来型・ユニット型共通）'!$C$6:$L$47,10,FALSE))</f>
        <v/>
      </c>
      <c r="AJ64" s="159" t="str">
        <f>IF(AJ63="","",VLOOKUP(AJ63,'シフト記号表（従来型・ユニット型共通）'!$C$6:$L$47,10,FALSE))</f>
        <v/>
      </c>
      <c r="AK64" s="159" t="str">
        <f>IF(AK63="","",VLOOKUP(AK63,'シフト記号表（従来型・ユニット型共通）'!$C$6:$L$47,10,FALSE))</f>
        <v/>
      </c>
      <c r="AL64" s="159" t="str">
        <f>IF(AL63="","",VLOOKUP(AL63,'シフト記号表（従来型・ユニット型共通）'!$C$6:$L$47,10,FALSE))</f>
        <v/>
      </c>
      <c r="AM64" s="159" t="str">
        <f>IF(AM63="","",VLOOKUP(AM63,'シフト記号表（従来型・ユニット型共通）'!$C$6:$L$47,10,FALSE))</f>
        <v/>
      </c>
      <c r="AN64" s="160" t="str">
        <f>IF(AN63="","",VLOOKUP(AN63,'シフト記号表（従来型・ユニット型共通）'!$C$6:$L$47,10,FALSE))</f>
        <v/>
      </c>
      <c r="AO64" s="158" t="str">
        <f>IF(AO63="","",VLOOKUP(AO63,'シフト記号表（従来型・ユニット型共通）'!$C$6:$L$47,10,FALSE))</f>
        <v/>
      </c>
      <c r="AP64" s="159" t="str">
        <f>IF(AP63="","",VLOOKUP(AP63,'シフト記号表（従来型・ユニット型共通）'!$C$6:$L$47,10,FALSE))</f>
        <v/>
      </c>
      <c r="AQ64" s="159" t="str">
        <f>IF(AQ63="","",VLOOKUP(AQ63,'シフト記号表（従来型・ユニット型共通）'!$C$6:$L$47,10,FALSE))</f>
        <v/>
      </c>
      <c r="AR64" s="159" t="str">
        <f>IF(AR63="","",VLOOKUP(AR63,'シフト記号表（従来型・ユニット型共通）'!$C$6:$L$47,10,FALSE))</f>
        <v/>
      </c>
      <c r="AS64" s="159" t="str">
        <f>IF(AS63="","",VLOOKUP(AS63,'シフト記号表（従来型・ユニット型共通）'!$C$6:$L$47,10,FALSE))</f>
        <v/>
      </c>
      <c r="AT64" s="159" t="str">
        <f>IF(AT63="","",VLOOKUP(AT63,'シフト記号表（従来型・ユニット型共通）'!$C$6:$L$47,10,FALSE))</f>
        <v/>
      </c>
      <c r="AU64" s="160" t="str">
        <f>IF(AU63="","",VLOOKUP(AU63,'シフト記号表（従来型・ユニット型共通）'!$C$6:$L$47,10,FALSE))</f>
        <v/>
      </c>
      <c r="AV64" s="158" t="str">
        <f>IF(AV63="","",VLOOKUP(AV63,'シフト記号表（従来型・ユニット型共通）'!$C$6:$L$47,10,FALSE))</f>
        <v/>
      </c>
      <c r="AW64" s="159" t="str">
        <f>IF(AW63="","",VLOOKUP(AW63,'シフト記号表（従来型・ユニット型共通）'!$C$6:$L$47,10,FALSE))</f>
        <v/>
      </c>
      <c r="AX64" s="159" t="str">
        <f>IF(AX63="","",VLOOKUP(AX63,'シフト記号表（従来型・ユニット型共通）'!$C$6:$L$47,10,FALSE))</f>
        <v/>
      </c>
      <c r="AY64" s="159" t="str">
        <f>IF(AY63="","",VLOOKUP(AY63,'シフト記号表（従来型・ユニット型共通）'!$C$6:$L$47,10,FALSE))</f>
        <v/>
      </c>
      <c r="AZ64" s="159" t="str">
        <f>IF(AZ63="","",VLOOKUP(AZ63,'シフト記号表（従来型・ユニット型共通）'!$C$6:$L$47,10,FALSE))</f>
        <v/>
      </c>
      <c r="BA64" s="159" t="str">
        <f>IF(BA63="","",VLOOKUP(BA63,'シフト記号表（従来型・ユニット型共通）'!$C$6:$L$47,10,FALSE))</f>
        <v/>
      </c>
      <c r="BB64" s="160" t="str">
        <f>IF(BB63="","",VLOOKUP(BB63,'シフト記号表（従来型・ユニット型共通）'!$C$6:$L$47,10,FALSE))</f>
        <v/>
      </c>
      <c r="BC64" s="158" t="str">
        <f>IF(BC63="","",VLOOKUP(BC63,'シフト記号表（従来型・ユニット型共通）'!$C$6:$L$47,10,FALSE))</f>
        <v/>
      </c>
      <c r="BD64" s="159" t="str">
        <f>IF(BD63="","",VLOOKUP(BD63,'シフト記号表（従来型・ユニット型共通）'!$C$6:$L$47,10,FALSE))</f>
        <v/>
      </c>
      <c r="BE64" s="159" t="str">
        <f>IF(BE63="","",VLOOKUP(BE63,'シフト記号表（従来型・ユニット型共通）'!$C$6:$L$47,10,FALSE))</f>
        <v/>
      </c>
      <c r="BF64" s="1064">
        <f>IF($BI$3="４週",SUM(AA64:BB64),IF($BI$3="暦月",SUM(AA64:BE64),""))</f>
        <v>0</v>
      </c>
      <c r="BG64" s="1065"/>
      <c r="BH64" s="1066">
        <f>IF($BI$3="４週",BF64/4,IF($BI$3="暦月",(BF64/($BI$8/7)),""))</f>
        <v>0</v>
      </c>
      <c r="BI64" s="1065"/>
      <c r="BJ64" s="1061"/>
      <c r="BK64" s="1062"/>
      <c r="BL64" s="1062"/>
      <c r="BM64" s="1062"/>
      <c r="BN64" s="1063"/>
    </row>
    <row r="65" spans="2:66" ht="20.25" customHeight="1" x14ac:dyDescent="0.15">
      <c r="B65" s="992">
        <f>B63+1</f>
        <v>25</v>
      </c>
      <c r="C65" s="994"/>
      <c r="D65" s="996"/>
      <c r="E65" s="965"/>
      <c r="F65" s="997"/>
      <c r="G65" s="999"/>
      <c r="H65" s="1000"/>
      <c r="I65" s="153"/>
      <c r="J65" s="154"/>
      <c r="K65" s="153"/>
      <c r="L65" s="154"/>
      <c r="M65" s="1003"/>
      <c r="N65" s="1004"/>
      <c r="O65" s="1052"/>
      <c r="P65" s="1053"/>
      <c r="Q65" s="1053"/>
      <c r="R65" s="1000"/>
      <c r="S65" s="1022"/>
      <c r="T65" s="1023"/>
      <c r="U65" s="1023"/>
      <c r="V65" s="1023"/>
      <c r="W65" s="1024"/>
      <c r="X65" s="173" t="s">
        <v>192</v>
      </c>
      <c r="Z65" s="174"/>
      <c r="AA65" s="166"/>
      <c r="AB65" s="167"/>
      <c r="AC65" s="167"/>
      <c r="AD65" s="167"/>
      <c r="AE65" s="167"/>
      <c r="AF65" s="167"/>
      <c r="AG65" s="168"/>
      <c r="AH65" s="166"/>
      <c r="AI65" s="167"/>
      <c r="AJ65" s="167"/>
      <c r="AK65" s="167"/>
      <c r="AL65" s="167"/>
      <c r="AM65" s="167"/>
      <c r="AN65" s="168"/>
      <c r="AO65" s="166"/>
      <c r="AP65" s="167"/>
      <c r="AQ65" s="167"/>
      <c r="AR65" s="167"/>
      <c r="AS65" s="167"/>
      <c r="AT65" s="167"/>
      <c r="AU65" s="168"/>
      <c r="AV65" s="166"/>
      <c r="AW65" s="167"/>
      <c r="AX65" s="167"/>
      <c r="AY65" s="167"/>
      <c r="AZ65" s="167"/>
      <c r="BA65" s="167"/>
      <c r="BB65" s="168"/>
      <c r="BC65" s="166"/>
      <c r="BD65" s="167"/>
      <c r="BE65" s="169"/>
      <c r="BF65" s="1054"/>
      <c r="BG65" s="1055"/>
      <c r="BH65" s="1056"/>
      <c r="BI65" s="1057"/>
      <c r="BJ65" s="1058"/>
      <c r="BK65" s="1059"/>
      <c r="BL65" s="1059"/>
      <c r="BM65" s="1059"/>
      <c r="BN65" s="1060"/>
    </row>
    <row r="66" spans="2:66" ht="20.25" customHeight="1" x14ac:dyDescent="0.15">
      <c r="B66" s="993"/>
      <c r="C66" s="995"/>
      <c r="D66" s="998"/>
      <c r="E66" s="965"/>
      <c r="F66" s="997"/>
      <c r="G66" s="1001"/>
      <c r="H66" s="1002"/>
      <c r="I66" s="153"/>
      <c r="J66" s="154">
        <f>G65</f>
        <v>0</v>
      </c>
      <c r="K66" s="153"/>
      <c r="L66" s="154">
        <f>M65</f>
        <v>0</v>
      </c>
      <c r="M66" s="1005"/>
      <c r="N66" s="1006"/>
      <c r="O66" s="1017"/>
      <c r="P66" s="1018"/>
      <c r="Q66" s="1018"/>
      <c r="R66" s="1002"/>
      <c r="S66" s="1022"/>
      <c r="T66" s="1023"/>
      <c r="U66" s="1023"/>
      <c r="V66" s="1023"/>
      <c r="W66" s="1024"/>
      <c r="X66" s="170" t="s">
        <v>195</v>
      </c>
      <c r="Y66" s="171"/>
      <c r="Z66" s="172"/>
      <c r="AA66" s="158" t="str">
        <f>IF(AA65="","",VLOOKUP(AA65,'シフト記号表（従来型・ユニット型共通）'!$C$6:$L$47,10,FALSE))</f>
        <v/>
      </c>
      <c r="AB66" s="159" t="str">
        <f>IF(AB65="","",VLOOKUP(AB65,'シフト記号表（従来型・ユニット型共通）'!$C$6:$L$47,10,FALSE))</f>
        <v/>
      </c>
      <c r="AC66" s="159" t="str">
        <f>IF(AC65="","",VLOOKUP(AC65,'シフト記号表（従来型・ユニット型共通）'!$C$6:$L$47,10,FALSE))</f>
        <v/>
      </c>
      <c r="AD66" s="159" t="str">
        <f>IF(AD65="","",VLOOKUP(AD65,'シフト記号表（従来型・ユニット型共通）'!$C$6:$L$47,10,FALSE))</f>
        <v/>
      </c>
      <c r="AE66" s="159" t="str">
        <f>IF(AE65="","",VLOOKUP(AE65,'シフト記号表（従来型・ユニット型共通）'!$C$6:$L$47,10,FALSE))</f>
        <v/>
      </c>
      <c r="AF66" s="159" t="str">
        <f>IF(AF65="","",VLOOKUP(AF65,'シフト記号表（従来型・ユニット型共通）'!$C$6:$L$47,10,FALSE))</f>
        <v/>
      </c>
      <c r="AG66" s="160" t="str">
        <f>IF(AG65="","",VLOOKUP(AG65,'シフト記号表（従来型・ユニット型共通）'!$C$6:$L$47,10,FALSE))</f>
        <v/>
      </c>
      <c r="AH66" s="158" t="str">
        <f>IF(AH65="","",VLOOKUP(AH65,'シフト記号表（従来型・ユニット型共通）'!$C$6:$L$47,10,FALSE))</f>
        <v/>
      </c>
      <c r="AI66" s="159" t="str">
        <f>IF(AI65="","",VLOOKUP(AI65,'シフト記号表（従来型・ユニット型共通）'!$C$6:$L$47,10,FALSE))</f>
        <v/>
      </c>
      <c r="AJ66" s="159" t="str">
        <f>IF(AJ65="","",VLOOKUP(AJ65,'シフト記号表（従来型・ユニット型共通）'!$C$6:$L$47,10,FALSE))</f>
        <v/>
      </c>
      <c r="AK66" s="159" t="str">
        <f>IF(AK65="","",VLOOKUP(AK65,'シフト記号表（従来型・ユニット型共通）'!$C$6:$L$47,10,FALSE))</f>
        <v/>
      </c>
      <c r="AL66" s="159" t="str">
        <f>IF(AL65="","",VLOOKUP(AL65,'シフト記号表（従来型・ユニット型共通）'!$C$6:$L$47,10,FALSE))</f>
        <v/>
      </c>
      <c r="AM66" s="159" t="str">
        <f>IF(AM65="","",VLOOKUP(AM65,'シフト記号表（従来型・ユニット型共通）'!$C$6:$L$47,10,FALSE))</f>
        <v/>
      </c>
      <c r="AN66" s="160" t="str">
        <f>IF(AN65="","",VLOOKUP(AN65,'シフト記号表（従来型・ユニット型共通）'!$C$6:$L$47,10,FALSE))</f>
        <v/>
      </c>
      <c r="AO66" s="158" t="str">
        <f>IF(AO65="","",VLOOKUP(AO65,'シフト記号表（従来型・ユニット型共通）'!$C$6:$L$47,10,FALSE))</f>
        <v/>
      </c>
      <c r="AP66" s="159" t="str">
        <f>IF(AP65="","",VLOOKUP(AP65,'シフト記号表（従来型・ユニット型共通）'!$C$6:$L$47,10,FALSE))</f>
        <v/>
      </c>
      <c r="AQ66" s="159" t="str">
        <f>IF(AQ65="","",VLOOKUP(AQ65,'シフト記号表（従来型・ユニット型共通）'!$C$6:$L$47,10,FALSE))</f>
        <v/>
      </c>
      <c r="AR66" s="159" t="str">
        <f>IF(AR65="","",VLOOKUP(AR65,'シフト記号表（従来型・ユニット型共通）'!$C$6:$L$47,10,FALSE))</f>
        <v/>
      </c>
      <c r="AS66" s="159" t="str">
        <f>IF(AS65="","",VLOOKUP(AS65,'シフト記号表（従来型・ユニット型共通）'!$C$6:$L$47,10,FALSE))</f>
        <v/>
      </c>
      <c r="AT66" s="159" t="str">
        <f>IF(AT65="","",VLOOKUP(AT65,'シフト記号表（従来型・ユニット型共通）'!$C$6:$L$47,10,FALSE))</f>
        <v/>
      </c>
      <c r="AU66" s="160" t="str">
        <f>IF(AU65="","",VLOOKUP(AU65,'シフト記号表（従来型・ユニット型共通）'!$C$6:$L$47,10,FALSE))</f>
        <v/>
      </c>
      <c r="AV66" s="158" t="str">
        <f>IF(AV65="","",VLOOKUP(AV65,'シフト記号表（従来型・ユニット型共通）'!$C$6:$L$47,10,FALSE))</f>
        <v/>
      </c>
      <c r="AW66" s="159" t="str">
        <f>IF(AW65="","",VLOOKUP(AW65,'シフト記号表（従来型・ユニット型共通）'!$C$6:$L$47,10,FALSE))</f>
        <v/>
      </c>
      <c r="AX66" s="159" t="str">
        <f>IF(AX65="","",VLOOKUP(AX65,'シフト記号表（従来型・ユニット型共通）'!$C$6:$L$47,10,FALSE))</f>
        <v/>
      </c>
      <c r="AY66" s="159" t="str">
        <f>IF(AY65="","",VLOOKUP(AY65,'シフト記号表（従来型・ユニット型共通）'!$C$6:$L$47,10,FALSE))</f>
        <v/>
      </c>
      <c r="AZ66" s="159" t="str">
        <f>IF(AZ65="","",VLOOKUP(AZ65,'シフト記号表（従来型・ユニット型共通）'!$C$6:$L$47,10,FALSE))</f>
        <v/>
      </c>
      <c r="BA66" s="159" t="str">
        <f>IF(BA65="","",VLOOKUP(BA65,'シフト記号表（従来型・ユニット型共通）'!$C$6:$L$47,10,FALSE))</f>
        <v/>
      </c>
      <c r="BB66" s="160" t="str">
        <f>IF(BB65="","",VLOOKUP(BB65,'シフト記号表（従来型・ユニット型共通）'!$C$6:$L$47,10,FALSE))</f>
        <v/>
      </c>
      <c r="BC66" s="158" t="str">
        <f>IF(BC65="","",VLOOKUP(BC65,'シフト記号表（従来型・ユニット型共通）'!$C$6:$L$47,10,FALSE))</f>
        <v/>
      </c>
      <c r="BD66" s="159" t="str">
        <f>IF(BD65="","",VLOOKUP(BD65,'シフト記号表（従来型・ユニット型共通）'!$C$6:$L$47,10,FALSE))</f>
        <v/>
      </c>
      <c r="BE66" s="159" t="str">
        <f>IF(BE65="","",VLOOKUP(BE65,'シフト記号表（従来型・ユニット型共通）'!$C$6:$L$47,10,FALSE))</f>
        <v/>
      </c>
      <c r="BF66" s="1064">
        <f>IF($BI$3="４週",SUM(AA66:BB66),IF($BI$3="暦月",SUM(AA66:BE66),""))</f>
        <v>0</v>
      </c>
      <c r="BG66" s="1065"/>
      <c r="BH66" s="1066">
        <f>IF($BI$3="４週",BF66/4,IF($BI$3="暦月",(BF66/($BI$8/7)),""))</f>
        <v>0</v>
      </c>
      <c r="BI66" s="1065"/>
      <c r="BJ66" s="1061"/>
      <c r="BK66" s="1062"/>
      <c r="BL66" s="1062"/>
      <c r="BM66" s="1062"/>
      <c r="BN66" s="1063"/>
    </row>
    <row r="67" spans="2:66" ht="20.25" customHeight="1" x14ac:dyDescent="0.15">
      <c r="B67" s="992">
        <f>B65+1</f>
        <v>26</v>
      </c>
      <c r="C67" s="994"/>
      <c r="D67" s="996"/>
      <c r="E67" s="965"/>
      <c r="F67" s="997"/>
      <c r="G67" s="999"/>
      <c r="H67" s="1000"/>
      <c r="I67" s="153"/>
      <c r="J67" s="154"/>
      <c r="K67" s="153"/>
      <c r="L67" s="154"/>
      <c r="M67" s="1003"/>
      <c r="N67" s="1004"/>
      <c r="O67" s="1052"/>
      <c r="P67" s="1053"/>
      <c r="Q67" s="1053"/>
      <c r="R67" s="1000"/>
      <c r="S67" s="1022"/>
      <c r="T67" s="1023"/>
      <c r="U67" s="1023"/>
      <c r="V67" s="1023"/>
      <c r="W67" s="1024"/>
      <c r="X67" s="173" t="s">
        <v>192</v>
      </c>
      <c r="Z67" s="174"/>
      <c r="AA67" s="166"/>
      <c r="AB67" s="167"/>
      <c r="AC67" s="167"/>
      <c r="AD67" s="167"/>
      <c r="AE67" s="167"/>
      <c r="AF67" s="167"/>
      <c r="AG67" s="168"/>
      <c r="AH67" s="166"/>
      <c r="AI67" s="167"/>
      <c r="AJ67" s="167"/>
      <c r="AK67" s="167"/>
      <c r="AL67" s="167"/>
      <c r="AM67" s="167"/>
      <c r="AN67" s="168"/>
      <c r="AO67" s="166"/>
      <c r="AP67" s="167"/>
      <c r="AQ67" s="167"/>
      <c r="AR67" s="167"/>
      <c r="AS67" s="167"/>
      <c r="AT67" s="167"/>
      <c r="AU67" s="168"/>
      <c r="AV67" s="166"/>
      <c r="AW67" s="167"/>
      <c r="AX67" s="167"/>
      <c r="AY67" s="167"/>
      <c r="AZ67" s="167"/>
      <c r="BA67" s="167"/>
      <c r="BB67" s="168"/>
      <c r="BC67" s="166"/>
      <c r="BD67" s="167"/>
      <c r="BE67" s="169"/>
      <c r="BF67" s="1054"/>
      <c r="BG67" s="1055"/>
      <c r="BH67" s="1056"/>
      <c r="BI67" s="1057"/>
      <c r="BJ67" s="1058"/>
      <c r="BK67" s="1059"/>
      <c r="BL67" s="1059"/>
      <c r="BM67" s="1059"/>
      <c r="BN67" s="1060"/>
    </row>
    <row r="68" spans="2:66" ht="20.25" customHeight="1" x14ac:dyDescent="0.15">
      <c r="B68" s="993"/>
      <c r="C68" s="995"/>
      <c r="D68" s="998"/>
      <c r="E68" s="965"/>
      <c r="F68" s="997"/>
      <c r="G68" s="1001"/>
      <c r="H68" s="1002"/>
      <c r="I68" s="153"/>
      <c r="J68" s="154">
        <f>G67</f>
        <v>0</v>
      </c>
      <c r="K68" s="153"/>
      <c r="L68" s="154">
        <f>M67</f>
        <v>0</v>
      </c>
      <c r="M68" s="1005"/>
      <c r="N68" s="1006"/>
      <c r="O68" s="1017"/>
      <c r="P68" s="1018"/>
      <c r="Q68" s="1018"/>
      <c r="R68" s="1002"/>
      <c r="S68" s="1022"/>
      <c r="T68" s="1023"/>
      <c r="U68" s="1023"/>
      <c r="V68" s="1023"/>
      <c r="W68" s="1024"/>
      <c r="X68" s="170" t="s">
        <v>195</v>
      </c>
      <c r="Y68" s="171"/>
      <c r="Z68" s="172"/>
      <c r="AA68" s="158" t="str">
        <f>IF(AA67="","",VLOOKUP(AA67,'シフト記号表（従来型・ユニット型共通）'!$C$6:$L$47,10,FALSE))</f>
        <v/>
      </c>
      <c r="AB68" s="159" t="str">
        <f>IF(AB67="","",VLOOKUP(AB67,'シフト記号表（従来型・ユニット型共通）'!$C$6:$L$47,10,FALSE))</f>
        <v/>
      </c>
      <c r="AC68" s="159" t="str">
        <f>IF(AC67="","",VLOOKUP(AC67,'シフト記号表（従来型・ユニット型共通）'!$C$6:$L$47,10,FALSE))</f>
        <v/>
      </c>
      <c r="AD68" s="159" t="str">
        <f>IF(AD67="","",VLOOKUP(AD67,'シフト記号表（従来型・ユニット型共通）'!$C$6:$L$47,10,FALSE))</f>
        <v/>
      </c>
      <c r="AE68" s="159" t="str">
        <f>IF(AE67="","",VLOOKUP(AE67,'シフト記号表（従来型・ユニット型共通）'!$C$6:$L$47,10,FALSE))</f>
        <v/>
      </c>
      <c r="AF68" s="159" t="str">
        <f>IF(AF67="","",VLOOKUP(AF67,'シフト記号表（従来型・ユニット型共通）'!$C$6:$L$47,10,FALSE))</f>
        <v/>
      </c>
      <c r="AG68" s="160" t="str">
        <f>IF(AG67="","",VLOOKUP(AG67,'シフト記号表（従来型・ユニット型共通）'!$C$6:$L$47,10,FALSE))</f>
        <v/>
      </c>
      <c r="AH68" s="158" t="str">
        <f>IF(AH67="","",VLOOKUP(AH67,'シフト記号表（従来型・ユニット型共通）'!$C$6:$L$47,10,FALSE))</f>
        <v/>
      </c>
      <c r="AI68" s="159" t="str">
        <f>IF(AI67="","",VLOOKUP(AI67,'シフト記号表（従来型・ユニット型共通）'!$C$6:$L$47,10,FALSE))</f>
        <v/>
      </c>
      <c r="AJ68" s="159" t="str">
        <f>IF(AJ67="","",VLOOKUP(AJ67,'シフト記号表（従来型・ユニット型共通）'!$C$6:$L$47,10,FALSE))</f>
        <v/>
      </c>
      <c r="AK68" s="159" t="str">
        <f>IF(AK67="","",VLOOKUP(AK67,'シフト記号表（従来型・ユニット型共通）'!$C$6:$L$47,10,FALSE))</f>
        <v/>
      </c>
      <c r="AL68" s="159" t="str">
        <f>IF(AL67="","",VLOOKUP(AL67,'シフト記号表（従来型・ユニット型共通）'!$C$6:$L$47,10,FALSE))</f>
        <v/>
      </c>
      <c r="AM68" s="159" t="str">
        <f>IF(AM67="","",VLOOKUP(AM67,'シフト記号表（従来型・ユニット型共通）'!$C$6:$L$47,10,FALSE))</f>
        <v/>
      </c>
      <c r="AN68" s="160" t="str">
        <f>IF(AN67="","",VLOOKUP(AN67,'シフト記号表（従来型・ユニット型共通）'!$C$6:$L$47,10,FALSE))</f>
        <v/>
      </c>
      <c r="AO68" s="158" t="str">
        <f>IF(AO67="","",VLOOKUP(AO67,'シフト記号表（従来型・ユニット型共通）'!$C$6:$L$47,10,FALSE))</f>
        <v/>
      </c>
      <c r="AP68" s="159" t="str">
        <f>IF(AP67="","",VLOOKUP(AP67,'シフト記号表（従来型・ユニット型共通）'!$C$6:$L$47,10,FALSE))</f>
        <v/>
      </c>
      <c r="AQ68" s="159" t="str">
        <f>IF(AQ67="","",VLOOKUP(AQ67,'シフト記号表（従来型・ユニット型共通）'!$C$6:$L$47,10,FALSE))</f>
        <v/>
      </c>
      <c r="AR68" s="159" t="str">
        <f>IF(AR67="","",VLOOKUP(AR67,'シフト記号表（従来型・ユニット型共通）'!$C$6:$L$47,10,FALSE))</f>
        <v/>
      </c>
      <c r="AS68" s="159" t="str">
        <f>IF(AS67="","",VLOOKUP(AS67,'シフト記号表（従来型・ユニット型共通）'!$C$6:$L$47,10,FALSE))</f>
        <v/>
      </c>
      <c r="AT68" s="159" t="str">
        <f>IF(AT67="","",VLOOKUP(AT67,'シフト記号表（従来型・ユニット型共通）'!$C$6:$L$47,10,FALSE))</f>
        <v/>
      </c>
      <c r="AU68" s="160" t="str">
        <f>IF(AU67="","",VLOOKUP(AU67,'シフト記号表（従来型・ユニット型共通）'!$C$6:$L$47,10,FALSE))</f>
        <v/>
      </c>
      <c r="AV68" s="158" t="str">
        <f>IF(AV67="","",VLOOKUP(AV67,'シフト記号表（従来型・ユニット型共通）'!$C$6:$L$47,10,FALSE))</f>
        <v/>
      </c>
      <c r="AW68" s="159" t="str">
        <f>IF(AW67="","",VLOOKUP(AW67,'シフト記号表（従来型・ユニット型共通）'!$C$6:$L$47,10,FALSE))</f>
        <v/>
      </c>
      <c r="AX68" s="159" t="str">
        <f>IF(AX67="","",VLOOKUP(AX67,'シフト記号表（従来型・ユニット型共通）'!$C$6:$L$47,10,FALSE))</f>
        <v/>
      </c>
      <c r="AY68" s="159" t="str">
        <f>IF(AY67="","",VLOOKUP(AY67,'シフト記号表（従来型・ユニット型共通）'!$C$6:$L$47,10,FALSE))</f>
        <v/>
      </c>
      <c r="AZ68" s="159" t="str">
        <f>IF(AZ67="","",VLOOKUP(AZ67,'シフト記号表（従来型・ユニット型共通）'!$C$6:$L$47,10,FALSE))</f>
        <v/>
      </c>
      <c r="BA68" s="159" t="str">
        <f>IF(BA67="","",VLOOKUP(BA67,'シフト記号表（従来型・ユニット型共通）'!$C$6:$L$47,10,FALSE))</f>
        <v/>
      </c>
      <c r="BB68" s="160" t="str">
        <f>IF(BB67="","",VLOOKUP(BB67,'シフト記号表（従来型・ユニット型共通）'!$C$6:$L$47,10,FALSE))</f>
        <v/>
      </c>
      <c r="BC68" s="158" t="str">
        <f>IF(BC67="","",VLOOKUP(BC67,'シフト記号表（従来型・ユニット型共通）'!$C$6:$L$47,10,FALSE))</f>
        <v/>
      </c>
      <c r="BD68" s="159" t="str">
        <f>IF(BD67="","",VLOOKUP(BD67,'シフト記号表（従来型・ユニット型共通）'!$C$6:$L$47,10,FALSE))</f>
        <v/>
      </c>
      <c r="BE68" s="159" t="str">
        <f>IF(BE67="","",VLOOKUP(BE67,'シフト記号表（従来型・ユニット型共通）'!$C$6:$L$47,10,FALSE))</f>
        <v/>
      </c>
      <c r="BF68" s="1064">
        <f>IF($BI$3="４週",SUM(AA68:BB68),IF($BI$3="暦月",SUM(AA68:BE68),""))</f>
        <v>0</v>
      </c>
      <c r="BG68" s="1065"/>
      <c r="BH68" s="1066">
        <f>IF($BI$3="４週",BF68/4,IF($BI$3="暦月",(BF68/($BI$8/7)),""))</f>
        <v>0</v>
      </c>
      <c r="BI68" s="1065"/>
      <c r="BJ68" s="1061"/>
      <c r="BK68" s="1062"/>
      <c r="BL68" s="1062"/>
      <c r="BM68" s="1062"/>
      <c r="BN68" s="1063"/>
    </row>
    <row r="69" spans="2:66" ht="20.25" customHeight="1" x14ac:dyDescent="0.15">
      <c r="B69" s="992">
        <f>B67+1</f>
        <v>27</v>
      </c>
      <c r="C69" s="994"/>
      <c r="D69" s="996"/>
      <c r="E69" s="965"/>
      <c r="F69" s="997"/>
      <c r="G69" s="999"/>
      <c r="H69" s="1000"/>
      <c r="I69" s="153"/>
      <c r="J69" s="154"/>
      <c r="K69" s="153"/>
      <c r="L69" s="154"/>
      <c r="M69" s="1003"/>
      <c r="N69" s="1004"/>
      <c r="O69" s="1052"/>
      <c r="P69" s="1053"/>
      <c r="Q69" s="1053"/>
      <c r="R69" s="1000"/>
      <c r="S69" s="1022"/>
      <c r="T69" s="1023"/>
      <c r="U69" s="1023"/>
      <c r="V69" s="1023"/>
      <c r="W69" s="1024"/>
      <c r="X69" s="173" t="s">
        <v>192</v>
      </c>
      <c r="Z69" s="174"/>
      <c r="AA69" s="166"/>
      <c r="AB69" s="167"/>
      <c r="AC69" s="167"/>
      <c r="AD69" s="167"/>
      <c r="AE69" s="167"/>
      <c r="AF69" s="167"/>
      <c r="AG69" s="168"/>
      <c r="AH69" s="166"/>
      <c r="AI69" s="167"/>
      <c r="AJ69" s="167"/>
      <c r="AK69" s="167"/>
      <c r="AL69" s="167"/>
      <c r="AM69" s="167"/>
      <c r="AN69" s="168"/>
      <c r="AO69" s="166"/>
      <c r="AP69" s="167"/>
      <c r="AQ69" s="167"/>
      <c r="AR69" s="167"/>
      <c r="AS69" s="167"/>
      <c r="AT69" s="167"/>
      <c r="AU69" s="168"/>
      <c r="AV69" s="166"/>
      <c r="AW69" s="167"/>
      <c r="AX69" s="167"/>
      <c r="AY69" s="167"/>
      <c r="AZ69" s="167"/>
      <c r="BA69" s="167"/>
      <c r="BB69" s="168"/>
      <c r="BC69" s="166"/>
      <c r="BD69" s="167"/>
      <c r="BE69" s="169"/>
      <c r="BF69" s="1054"/>
      <c r="BG69" s="1055"/>
      <c r="BH69" s="1056"/>
      <c r="BI69" s="1057"/>
      <c r="BJ69" s="1058"/>
      <c r="BK69" s="1059"/>
      <c r="BL69" s="1059"/>
      <c r="BM69" s="1059"/>
      <c r="BN69" s="1060"/>
    </row>
    <row r="70" spans="2:66" ht="20.25" customHeight="1" x14ac:dyDescent="0.15">
      <c r="B70" s="993"/>
      <c r="C70" s="995"/>
      <c r="D70" s="998"/>
      <c r="E70" s="965"/>
      <c r="F70" s="997"/>
      <c r="G70" s="1001"/>
      <c r="H70" s="1002"/>
      <c r="I70" s="153"/>
      <c r="J70" s="154">
        <f>G69</f>
        <v>0</v>
      </c>
      <c r="K70" s="153"/>
      <c r="L70" s="154">
        <f>M69</f>
        <v>0</v>
      </c>
      <c r="M70" s="1005"/>
      <c r="N70" s="1006"/>
      <c r="O70" s="1017"/>
      <c r="P70" s="1018"/>
      <c r="Q70" s="1018"/>
      <c r="R70" s="1002"/>
      <c r="S70" s="1022"/>
      <c r="T70" s="1023"/>
      <c r="U70" s="1023"/>
      <c r="V70" s="1023"/>
      <c r="W70" s="1024"/>
      <c r="X70" s="170" t="s">
        <v>195</v>
      </c>
      <c r="Y70" s="171"/>
      <c r="Z70" s="172"/>
      <c r="AA70" s="158" t="str">
        <f>IF(AA69="","",VLOOKUP(AA69,'シフト記号表（従来型・ユニット型共通）'!$C$6:$L$47,10,FALSE))</f>
        <v/>
      </c>
      <c r="AB70" s="159" t="str">
        <f>IF(AB69="","",VLOOKUP(AB69,'シフト記号表（従来型・ユニット型共通）'!$C$6:$L$47,10,FALSE))</f>
        <v/>
      </c>
      <c r="AC70" s="159" t="str">
        <f>IF(AC69="","",VLOOKUP(AC69,'シフト記号表（従来型・ユニット型共通）'!$C$6:$L$47,10,FALSE))</f>
        <v/>
      </c>
      <c r="AD70" s="159" t="str">
        <f>IF(AD69="","",VLOOKUP(AD69,'シフト記号表（従来型・ユニット型共通）'!$C$6:$L$47,10,FALSE))</f>
        <v/>
      </c>
      <c r="AE70" s="159" t="str">
        <f>IF(AE69="","",VLOOKUP(AE69,'シフト記号表（従来型・ユニット型共通）'!$C$6:$L$47,10,FALSE))</f>
        <v/>
      </c>
      <c r="AF70" s="159" t="str">
        <f>IF(AF69="","",VLOOKUP(AF69,'シフト記号表（従来型・ユニット型共通）'!$C$6:$L$47,10,FALSE))</f>
        <v/>
      </c>
      <c r="AG70" s="160" t="str">
        <f>IF(AG69="","",VLOOKUP(AG69,'シフト記号表（従来型・ユニット型共通）'!$C$6:$L$47,10,FALSE))</f>
        <v/>
      </c>
      <c r="AH70" s="158" t="str">
        <f>IF(AH69="","",VLOOKUP(AH69,'シフト記号表（従来型・ユニット型共通）'!$C$6:$L$47,10,FALSE))</f>
        <v/>
      </c>
      <c r="AI70" s="159" t="str">
        <f>IF(AI69="","",VLOOKUP(AI69,'シフト記号表（従来型・ユニット型共通）'!$C$6:$L$47,10,FALSE))</f>
        <v/>
      </c>
      <c r="AJ70" s="159" t="str">
        <f>IF(AJ69="","",VLOOKUP(AJ69,'シフト記号表（従来型・ユニット型共通）'!$C$6:$L$47,10,FALSE))</f>
        <v/>
      </c>
      <c r="AK70" s="159" t="str">
        <f>IF(AK69="","",VLOOKUP(AK69,'シフト記号表（従来型・ユニット型共通）'!$C$6:$L$47,10,FALSE))</f>
        <v/>
      </c>
      <c r="AL70" s="159" t="str">
        <f>IF(AL69="","",VLOOKUP(AL69,'シフト記号表（従来型・ユニット型共通）'!$C$6:$L$47,10,FALSE))</f>
        <v/>
      </c>
      <c r="AM70" s="159" t="str">
        <f>IF(AM69="","",VLOOKUP(AM69,'シフト記号表（従来型・ユニット型共通）'!$C$6:$L$47,10,FALSE))</f>
        <v/>
      </c>
      <c r="AN70" s="160" t="str">
        <f>IF(AN69="","",VLOOKUP(AN69,'シフト記号表（従来型・ユニット型共通）'!$C$6:$L$47,10,FALSE))</f>
        <v/>
      </c>
      <c r="AO70" s="158" t="str">
        <f>IF(AO69="","",VLOOKUP(AO69,'シフト記号表（従来型・ユニット型共通）'!$C$6:$L$47,10,FALSE))</f>
        <v/>
      </c>
      <c r="AP70" s="159" t="str">
        <f>IF(AP69="","",VLOOKUP(AP69,'シフト記号表（従来型・ユニット型共通）'!$C$6:$L$47,10,FALSE))</f>
        <v/>
      </c>
      <c r="AQ70" s="159" t="str">
        <f>IF(AQ69="","",VLOOKUP(AQ69,'シフト記号表（従来型・ユニット型共通）'!$C$6:$L$47,10,FALSE))</f>
        <v/>
      </c>
      <c r="AR70" s="159" t="str">
        <f>IF(AR69="","",VLOOKUP(AR69,'シフト記号表（従来型・ユニット型共通）'!$C$6:$L$47,10,FALSE))</f>
        <v/>
      </c>
      <c r="AS70" s="159" t="str">
        <f>IF(AS69="","",VLOOKUP(AS69,'シフト記号表（従来型・ユニット型共通）'!$C$6:$L$47,10,FALSE))</f>
        <v/>
      </c>
      <c r="AT70" s="159" t="str">
        <f>IF(AT69="","",VLOOKUP(AT69,'シフト記号表（従来型・ユニット型共通）'!$C$6:$L$47,10,FALSE))</f>
        <v/>
      </c>
      <c r="AU70" s="160" t="str">
        <f>IF(AU69="","",VLOOKUP(AU69,'シフト記号表（従来型・ユニット型共通）'!$C$6:$L$47,10,FALSE))</f>
        <v/>
      </c>
      <c r="AV70" s="158" t="str">
        <f>IF(AV69="","",VLOOKUP(AV69,'シフト記号表（従来型・ユニット型共通）'!$C$6:$L$47,10,FALSE))</f>
        <v/>
      </c>
      <c r="AW70" s="159" t="str">
        <f>IF(AW69="","",VLOOKUP(AW69,'シフト記号表（従来型・ユニット型共通）'!$C$6:$L$47,10,FALSE))</f>
        <v/>
      </c>
      <c r="AX70" s="159" t="str">
        <f>IF(AX69="","",VLOOKUP(AX69,'シフト記号表（従来型・ユニット型共通）'!$C$6:$L$47,10,FALSE))</f>
        <v/>
      </c>
      <c r="AY70" s="159" t="str">
        <f>IF(AY69="","",VLOOKUP(AY69,'シフト記号表（従来型・ユニット型共通）'!$C$6:$L$47,10,FALSE))</f>
        <v/>
      </c>
      <c r="AZ70" s="159" t="str">
        <f>IF(AZ69="","",VLOOKUP(AZ69,'シフト記号表（従来型・ユニット型共通）'!$C$6:$L$47,10,FALSE))</f>
        <v/>
      </c>
      <c r="BA70" s="159" t="str">
        <f>IF(BA69="","",VLOOKUP(BA69,'シフト記号表（従来型・ユニット型共通）'!$C$6:$L$47,10,FALSE))</f>
        <v/>
      </c>
      <c r="BB70" s="160" t="str">
        <f>IF(BB69="","",VLOOKUP(BB69,'シフト記号表（従来型・ユニット型共通）'!$C$6:$L$47,10,FALSE))</f>
        <v/>
      </c>
      <c r="BC70" s="158" t="str">
        <f>IF(BC69="","",VLOOKUP(BC69,'シフト記号表（従来型・ユニット型共通）'!$C$6:$L$47,10,FALSE))</f>
        <v/>
      </c>
      <c r="BD70" s="159" t="str">
        <f>IF(BD69="","",VLOOKUP(BD69,'シフト記号表（従来型・ユニット型共通）'!$C$6:$L$47,10,FALSE))</f>
        <v/>
      </c>
      <c r="BE70" s="159" t="str">
        <f>IF(BE69="","",VLOOKUP(BE69,'シフト記号表（従来型・ユニット型共通）'!$C$6:$L$47,10,FALSE))</f>
        <v/>
      </c>
      <c r="BF70" s="1064">
        <f>IF($BI$3="４週",SUM(AA70:BB70),IF($BI$3="暦月",SUM(AA70:BE70),""))</f>
        <v>0</v>
      </c>
      <c r="BG70" s="1065"/>
      <c r="BH70" s="1066">
        <f>IF($BI$3="４週",BF70/4,IF($BI$3="暦月",(BF70/($BI$8/7)),""))</f>
        <v>0</v>
      </c>
      <c r="BI70" s="1065"/>
      <c r="BJ70" s="1061"/>
      <c r="BK70" s="1062"/>
      <c r="BL70" s="1062"/>
      <c r="BM70" s="1062"/>
      <c r="BN70" s="1063"/>
    </row>
    <row r="71" spans="2:66" ht="20.25" customHeight="1" x14ac:dyDescent="0.15">
      <c r="B71" s="992">
        <f>B69+1</f>
        <v>28</v>
      </c>
      <c r="C71" s="994"/>
      <c r="D71" s="996"/>
      <c r="E71" s="965"/>
      <c r="F71" s="997"/>
      <c r="G71" s="999"/>
      <c r="H71" s="1000"/>
      <c r="I71" s="153"/>
      <c r="J71" s="154"/>
      <c r="K71" s="153"/>
      <c r="L71" s="154"/>
      <c r="M71" s="1003"/>
      <c r="N71" s="1004"/>
      <c r="O71" s="1052"/>
      <c r="P71" s="1053"/>
      <c r="Q71" s="1053"/>
      <c r="R71" s="1000"/>
      <c r="S71" s="1022"/>
      <c r="T71" s="1023"/>
      <c r="U71" s="1023"/>
      <c r="V71" s="1023"/>
      <c r="W71" s="1024"/>
      <c r="X71" s="173" t="s">
        <v>192</v>
      </c>
      <c r="Z71" s="174"/>
      <c r="AA71" s="166"/>
      <c r="AB71" s="167"/>
      <c r="AC71" s="167"/>
      <c r="AD71" s="167"/>
      <c r="AE71" s="167"/>
      <c r="AF71" s="167"/>
      <c r="AG71" s="168"/>
      <c r="AH71" s="166"/>
      <c r="AI71" s="167"/>
      <c r="AJ71" s="167"/>
      <c r="AK71" s="167"/>
      <c r="AL71" s="167"/>
      <c r="AM71" s="167"/>
      <c r="AN71" s="168"/>
      <c r="AO71" s="166"/>
      <c r="AP71" s="167"/>
      <c r="AQ71" s="167"/>
      <c r="AR71" s="167"/>
      <c r="AS71" s="167"/>
      <c r="AT71" s="167"/>
      <c r="AU71" s="168"/>
      <c r="AV71" s="166"/>
      <c r="AW71" s="167"/>
      <c r="AX71" s="167"/>
      <c r="AY71" s="167"/>
      <c r="AZ71" s="167"/>
      <c r="BA71" s="167"/>
      <c r="BB71" s="168"/>
      <c r="BC71" s="166"/>
      <c r="BD71" s="167"/>
      <c r="BE71" s="169"/>
      <c r="BF71" s="1054"/>
      <c r="BG71" s="1055"/>
      <c r="BH71" s="1056"/>
      <c r="BI71" s="1057"/>
      <c r="BJ71" s="1058"/>
      <c r="BK71" s="1059"/>
      <c r="BL71" s="1059"/>
      <c r="BM71" s="1059"/>
      <c r="BN71" s="1060"/>
    </row>
    <row r="72" spans="2:66" ht="20.25" customHeight="1" x14ac:dyDescent="0.15">
      <c r="B72" s="993"/>
      <c r="C72" s="995"/>
      <c r="D72" s="998"/>
      <c r="E72" s="965"/>
      <c r="F72" s="997"/>
      <c r="G72" s="1001"/>
      <c r="H72" s="1002"/>
      <c r="I72" s="153"/>
      <c r="J72" s="154">
        <f>G71</f>
        <v>0</v>
      </c>
      <c r="K72" s="153"/>
      <c r="L72" s="154">
        <f>M71</f>
        <v>0</v>
      </c>
      <c r="M72" s="1005"/>
      <c r="N72" s="1006"/>
      <c r="O72" s="1017"/>
      <c r="P72" s="1018"/>
      <c r="Q72" s="1018"/>
      <c r="R72" s="1002"/>
      <c r="S72" s="1022"/>
      <c r="T72" s="1023"/>
      <c r="U72" s="1023"/>
      <c r="V72" s="1023"/>
      <c r="W72" s="1024"/>
      <c r="X72" s="170" t="s">
        <v>195</v>
      </c>
      <c r="Y72" s="171"/>
      <c r="Z72" s="172"/>
      <c r="AA72" s="158" t="str">
        <f>IF(AA71="","",VLOOKUP(AA71,'シフト記号表（従来型・ユニット型共通）'!$C$6:$L$47,10,FALSE))</f>
        <v/>
      </c>
      <c r="AB72" s="159" t="str">
        <f>IF(AB71="","",VLOOKUP(AB71,'シフト記号表（従来型・ユニット型共通）'!$C$6:$L$47,10,FALSE))</f>
        <v/>
      </c>
      <c r="AC72" s="159" t="str">
        <f>IF(AC71="","",VLOOKUP(AC71,'シフト記号表（従来型・ユニット型共通）'!$C$6:$L$47,10,FALSE))</f>
        <v/>
      </c>
      <c r="AD72" s="159" t="str">
        <f>IF(AD71="","",VLOOKUP(AD71,'シフト記号表（従来型・ユニット型共通）'!$C$6:$L$47,10,FALSE))</f>
        <v/>
      </c>
      <c r="AE72" s="159" t="str">
        <f>IF(AE71="","",VLOOKUP(AE71,'シフト記号表（従来型・ユニット型共通）'!$C$6:$L$47,10,FALSE))</f>
        <v/>
      </c>
      <c r="AF72" s="159" t="str">
        <f>IF(AF71="","",VLOOKUP(AF71,'シフト記号表（従来型・ユニット型共通）'!$C$6:$L$47,10,FALSE))</f>
        <v/>
      </c>
      <c r="AG72" s="160" t="str">
        <f>IF(AG71="","",VLOOKUP(AG71,'シフト記号表（従来型・ユニット型共通）'!$C$6:$L$47,10,FALSE))</f>
        <v/>
      </c>
      <c r="AH72" s="158" t="str">
        <f>IF(AH71="","",VLOOKUP(AH71,'シフト記号表（従来型・ユニット型共通）'!$C$6:$L$47,10,FALSE))</f>
        <v/>
      </c>
      <c r="AI72" s="159" t="str">
        <f>IF(AI71="","",VLOOKUP(AI71,'シフト記号表（従来型・ユニット型共通）'!$C$6:$L$47,10,FALSE))</f>
        <v/>
      </c>
      <c r="AJ72" s="159" t="str">
        <f>IF(AJ71="","",VLOOKUP(AJ71,'シフト記号表（従来型・ユニット型共通）'!$C$6:$L$47,10,FALSE))</f>
        <v/>
      </c>
      <c r="AK72" s="159" t="str">
        <f>IF(AK71="","",VLOOKUP(AK71,'シフト記号表（従来型・ユニット型共通）'!$C$6:$L$47,10,FALSE))</f>
        <v/>
      </c>
      <c r="AL72" s="159" t="str">
        <f>IF(AL71="","",VLOOKUP(AL71,'シフト記号表（従来型・ユニット型共通）'!$C$6:$L$47,10,FALSE))</f>
        <v/>
      </c>
      <c r="AM72" s="159" t="str">
        <f>IF(AM71="","",VLOOKUP(AM71,'シフト記号表（従来型・ユニット型共通）'!$C$6:$L$47,10,FALSE))</f>
        <v/>
      </c>
      <c r="AN72" s="160" t="str">
        <f>IF(AN71="","",VLOOKUP(AN71,'シフト記号表（従来型・ユニット型共通）'!$C$6:$L$47,10,FALSE))</f>
        <v/>
      </c>
      <c r="AO72" s="158" t="str">
        <f>IF(AO71="","",VLOOKUP(AO71,'シフト記号表（従来型・ユニット型共通）'!$C$6:$L$47,10,FALSE))</f>
        <v/>
      </c>
      <c r="AP72" s="159" t="str">
        <f>IF(AP71="","",VLOOKUP(AP71,'シフト記号表（従来型・ユニット型共通）'!$C$6:$L$47,10,FALSE))</f>
        <v/>
      </c>
      <c r="AQ72" s="159" t="str">
        <f>IF(AQ71="","",VLOOKUP(AQ71,'シフト記号表（従来型・ユニット型共通）'!$C$6:$L$47,10,FALSE))</f>
        <v/>
      </c>
      <c r="AR72" s="159" t="str">
        <f>IF(AR71="","",VLOOKUP(AR71,'シフト記号表（従来型・ユニット型共通）'!$C$6:$L$47,10,FALSE))</f>
        <v/>
      </c>
      <c r="AS72" s="159" t="str">
        <f>IF(AS71="","",VLOOKUP(AS71,'シフト記号表（従来型・ユニット型共通）'!$C$6:$L$47,10,FALSE))</f>
        <v/>
      </c>
      <c r="AT72" s="159" t="str">
        <f>IF(AT71="","",VLOOKUP(AT71,'シフト記号表（従来型・ユニット型共通）'!$C$6:$L$47,10,FALSE))</f>
        <v/>
      </c>
      <c r="AU72" s="160" t="str">
        <f>IF(AU71="","",VLOOKUP(AU71,'シフト記号表（従来型・ユニット型共通）'!$C$6:$L$47,10,FALSE))</f>
        <v/>
      </c>
      <c r="AV72" s="158" t="str">
        <f>IF(AV71="","",VLOOKUP(AV71,'シフト記号表（従来型・ユニット型共通）'!$C$6:$L$47,10,FALSE))</f>
        <v/>
      </c>
      <c r="AW72" s="159" t="str">
        <f>IF(AW71="","",VLOOKUP(AW71,'シフト記号表（従来型・ユニット型共通）'!$C$6:$L$47,10,FALSE))</f>
        <v/>
      </c>
      <c r="AX72" s="159" t="str">
        <f>IF(AX71="","",VLOOKUP(AX71,'シフト記号表（従来型・ユニット型共通）'!$C$6:$L$47,10,FALSE))</f>
        <v/>
      </c>
      <c r="AY72" s="159" t="str">
        <f>IF(AY71="","",VLOOKUP(AY71,'シフト記号表（従来型・ユニット型共通）'!$C$6:$L$47,10,FALSE))</f>
        <v/>
      </c>
      <c r="AZ72" s="159" t="str">
        <f>IF(AZ71="","",VLOOKUP(AZ71,'シフト記号表（従来型・ユニット型共通）'!$C$6:$L$47,10,FALSE))</f>
        <v/>
      </c>
      <c r="BA72" s="159" t="str">
        <f>IF(BA71="","",VLOOKUP(BA71,'シフト記号表（従来型・ユニット型共通）'!$C$6:$L$47,10,FALSE))</f>
        <v/>
      </c>
      <c r="BB72" s="160" t="str">
        <f>IF(BB71="","",VLOOKUP(BB71,'シフト記号表（従来型・ユニット型共通）'!$C$6:$L$47,10,FALSE))</f>
        <v/>
      </c>
      <c r="BC72" s="158" t="str">
        <f>IF(BC71="","",VLOOKUP(BC71,'シフト記号表（従来型・ユニット型共通）'!$C$6:$L$47,10,FALSE))</f>
        <v/>
      </c>
      <c r="BD72" s="159" t="str">
        <f>IF(BD71="","",VLOOKUP(BD71,'シフト記号表（従来型・ユニット型共通）'!$C$6:$L$47,10,FALSE))</f>
        <v/>
      </c>
      <c r="BE72" s="159" t="str">
        <f>IF(BE71="","",VLOOKUP(BE71,'シフト記号表（従来型・ユニット型共通）'!$C$6:$L$47,10,FALSE))</f>
        <v/>
      </c>
      <c r="BF72" s="1064">
        <f>IF($BI$3="４週",SUM(AA72:BB72),IF($BI$3="暦月",SUM(AA72:BE72),""))</f>
        <v>0</v>
      </c>
      <c r="BG72" s="1065"/>
      <c r="BH72" s="1066">
        <f>IF($BI$3="４週",BF72/4,IF($BI$3="暦月",(BF72/($BI$8/7)),""))</f>
        <v>0</v>
      </c>
      <c r="BI72" s="1065"/>
      <c r="BJ72" s="1061"/>
      <c r="BK72" s="1062"/>
      <c r="BL72" s="1062"/>
      <c r="BM72" s="1062"/>
      <c r="BN72" s="1063"/>
    </row>
    <row r="73" spans="2:66" ht="20.25" customHeight="1" x14ac:dyDescent="0.15">
      <c r="B73" s="992">
        <f>B71+1</f>
        <v>29</v>
      </c>
      <c r="C73" s="994"/>
      <c r="D73" s="996"/>
      <c r="E73" s="965"/>
      <c r="F73" s="997"/>
      <c r="G73" s="999"/>
      <c r="H73" s="1000"/>
      <c r="I73" s="153"/>
      <c r="J73" s="154"/>
      <c r="K73" s="153"/>
      <c r="L73" s="154"/>
      <c r="M73" s="1003"/>
      <c r="N73" s="1004"/>
      <c r="O73" s="1052"/>
      <c r="P73" s="1053"/>
      <c r="Q73" s="1053"/>
      <c r="R73" s="1000"/>
      <c r="S73" s="1022"/>
      <c r="T73" s="1023"/>
      <c r="U73" s="1023"/>
      <c r="V73" s="1023"/>
      <c r="W73" s="1024"/>
      <c r="X73" s="173" t="s">
        <v>192</v>
      </c>
      <c r="Z73" s="174"/>
      <c r="AA73" s="166"/>
      <c r="AB73" s="167"/>
      <c r="AC73" s="167"/>
      <c r="AD73" s="167"/>
      <c r="AE73" s="167"/>
      <c r="AF73" s="167"/>
      <c r="AG73" s="168"/>
      <c r="AH73" s="166"/>
      <c r="AI73" s="167"/>
      <c r="AJ73" s="167"/>
      <c r="AK73" s="167"/>
      <c r="AL73" s="167"/>
      <c r="AM73" s="167"/>
      <c r="AN73" s="168"/>
      <c r="AO73" s="166"/>
      <c r="AP73" s="167"/>
      <c r="AQ73" s="167"/>
      <c r="AR73" s="167"/>
      <c r="AS73" s="167"/>
      <c r="AT73" s="167"/>
      <c r="AU73" s="168"/>
      <c r="AV73" s="166"/>
      <c r="AW73" s="167"/>
      <c r="AX73" s="167"/>
      <c r="AY73" s="167"/>
      <c r="AZ73" s="167"/>
      <c r="BA73" s="167"/>
      <c r="BB73" s="168"/>
      <c r="BC73" s="166"/>
      <c r="BD73" s="167"/>
      <c r="BE73" s="169"/>
      <c r="BF73" s="1054"/>
      <c r="BG73" s="1055"/>
      <c r="BH73" s="1056"/>
      <c r="BI73" s="1057"/>
      <c r="BJ73" s="1058"/>
      <c r="BK73" s="1059"/>
      <c r="BL73" s="1059"/>
      <c r="BM73" s="1059"/>
      <c r="BN73" s="1060"/>
    </row>
    <row r="74" spans="2:66" ht="20.25" customHeight="1" x14ac:dyDescent="0.15">
      <c r="B74" s="993"/>
      <c r="C74" s="995"/>
      <c r="D74" s="998"/>
      <c r="E74" s="965"/>
      <c r="F74" s="997"/>
      <c r="G74" s="1080"/>
      <c r="H74" s="1081"/>
      <c r="I74" s="175"/>
      <c r="J74" s="176">
        <f>G73</f>
        <v>0</v>
      </c>
      <c r="K74" s="175"/>
      <c r="L74" s="176">
        <f>M73</f>
        <v>0</v>
      </c>
      <c r="M74" s="1082"/>
      <c r="N74" s="1083"/>
      <c r="O74" s="1084"/>
      <c r="P74" s="1085"/>
      <c r="Q74" s="1085"/>
      <c r="R74" s="1081"/>
      <c r="S74" s="1022"/>
      <c r="T74" s="1023"/>
      <c r="U74" s="1023"/>
      <c r="V74" s="1023"/>
      <c r="W74" s="1024"/>
      <c r="X74" s="170" t="s">
        <v>195</v>
      </c>
      <c r="Y74" s="171"/>
      <c r="Z74" s="172"/>
      <c r="AA74" s="158" t="str">
        <f>IF(AA73="","",VLOOKUP(AA73,'シフト記号表（従来型・ユニット型共通）'!$C$6:$L$47,10,FALSE))</f>
        <v/>
      </c>
      <c r="AB74" s="159" t="str">
        <f>IF(AB73="","",VLOOKUP(AB73,'シフト記号表（従来型・ユニット型共通）'!$C$6:$L$47,10,FALSE))</f>
        <v/>
      </c>
      <c r="AC74" s="159" t="str">
        <f>IF(AC73="","",VLOOKUP(AC73,'シフト記号表（従来型・ユニット型共通）'!$C$6:$L$47,10,FALSE))</f>
        <v/>
      </c>
      <c r="AD74" s="159" t="str">
        <f>IF(AD73="","",VLOOKUP(AD73,'シフト記号表（従来型・ユニット型共通）'!$C$6:$L$47,10,FALSE))</f>
        <v/>
      </c>
      <c r="AE74" s="159" t="str">
        <f>IF(AE73="","",VLOOKUP(AE73,'シフト記号表（従来型・ユニット型共通）'!$C$6:$L$47,10,FALSE))</f>
        <v/>
      </c>
      <c r="AF74" s="159" t="str">
        <f>IF(AF73="","",VLOOKUP(AF73,'シフト記号表（従来型・ユニット型共通）'!$C$6:$L$47,10,FALSE))</f>
        <v/>
      </c>
      <c r="AG74" s="160" t="str">
        <f>IF(AG73="","",VLOOKUP(AG73,'シフト記号表（従来型・ユニット型共通）'!$C$6:$L$47,10,FALSE))</f>
        <v/>
      </c>
      <c r="AH74" s="158" t="str">
        <f>IF(AH73="","",VLOOKUP(AH73,'シフト記号表（従来型・ユニット型共通）'!$C$6:$L$47,10,FALSE))</f>
        <v/>
      </c>
      <c r="AI74" s="159" t="str">
        <f>IF(AI73="","",VLOOKUP(AI73,'シフト記号表（従来型・ユニット型共通）'!$C$6:$L$47,10,FALSE))</f>
        <v/>
      </c>
      <c r="AJ74" s="159" t="str">
        <f>IF(AJ73="","",VLOOKUP(AJ73,'シフト記号表（従来型・ユニット型共通）'!$C$6:$L$47,10,FALSE))</f>
        <v/>
      </c>
      <c r="AK74" s="159" t="str">
        <f>IF(AK73="","",VLOOKUP(AK73,'シフト記号表（従来型・ユニット型共通）'!$C$6:$L$47,10,FALSE))</f>
        <v/>
      </c>
      <c r="AL74" s="159" t="str">
        <f>IF(AL73="","",VLOOKUP(AL73,'シフト記号表（従来型・ユニット型共通）'!$C$6:$L$47,10,FALSE))</f>
        <v/>
      </c>
      <c r="AM74" s="159" t="str">
        <f>IF(AM73="","",VLOOKUP(AM73,'シフト記号表（従来型・ユニット型共通）'!$C$6:$L$47,10,FALSE))</f>
        <v/>
      </c>
      <c r="AN74" s="160" t="str">
        <f>IF(AN73="","",VLOOKUP(AN73,'シフト記号表（従来型・ユニット型共通）'!$C$6:$L$47,10,FALSE))</f>
        <v/>
      </c>
      <c r="AO74" s="158" t="str">
        <f>IF(AO73="","",VLOOKUP(AO73,'シフト記号表（従来型・ユニット型共通）'!$C$6:$L$47,10,FALSE))</f>
        <v/>
      </c>
      <c r="AP74" s="159" t="str">
        <f>IF(AP73="","",VLOOKUP(AP73,'シフト記号表（従来型・ユニット型共通）'!$C$6:$L$47,10,FALSE))</f>
        <v/>
      </c>
      <c r="AQ74" s="159" t="str">
        <f>IF(AQ73="","",VLOOKUP(AQ73,'シフト記号表（従来型・ユニット型共通）'!$C$6:$L$47,10,FALSE))</f>
        <v/>
      </c>
      <c r="AR74" s="159" t="str">
        <f>IF(AR73="","",VLOOKUP(AR73,'シフト記号表（従来型・ユニット型共通）'!$C$6:$L$47,10,FALSE))</f>
        <v/>
      </c>
      <c r="AS74" s="159" t="str">
        <f>IF(AS73="","",VLOOKUP(AS73,'シフト記号表（従来型・ユニット型共通）'!$C$6:$L$47,10,FALSE))</f>
        <v/>
      </c>
      <c r="AT74" s="159" t="str">
        <f>IF(AT73="","",VLOOKUP(AT73,'シフト記号表（従来型・ユニット型共通）'!$C$6:$L$47,10,FALSE))</f>
        <v/>
      </c>
      <c r="AU74" s="160" t="str">
        <f>IF(AU73="","",VLOOKUP(AU73,'シフト記号表（従来型・ユニット型共通）'!$C$6:$L$47,10,FALSE))</f>
        <v/>
      </c>
      <c r="AV74" s="158" t="str">
        <f>IF(AV73="","",VLOOKUP(AV73,'シフト記号表（従来型・ユニット型共通）'!$C$6:$L$47,10,FALSE))</f>
        <v/>
      </c>
      <c r="AW74" s="159" t="str">
        <f>IF(AW73="","",VLOOKUP(AW73,'シフト記号表（従来型・ユニット型共通）'!$C$6:$L$47,10,FALSE))</f>
        <v/>
      </c>
      <c r="AX74" s="159" t="str">
        <f>IF(AX73="","",VLOOKUP(AX73,'シフト記号表（従来型・ユニット型共通）'!$C$6:$L$47,10,FALSE))</f>
        <v/>
      </c>
      <c r="AY74" s="159" t="str">
        <f>IF(AY73="","",VLOOKUP(AY73,'シフト記号表（従来型・ユニット型共通）'!$C$6:$L$47,10,FALSE))</f>
        <v/>
      </c>
      <c r="AZ74" s="159" t="str">
        <f>IF(AZ73="","",VLOOKUP(AZ73,'シフト記号表（従来型・ユニット型共通）'!$C$6:$L$47,10,FALSE))</f>
        <v/>
      </c>
      <c r="BA74" s="159" t="str">
        <f>IF(BA73="","",VLOOKUP(BA73,'シフト記号表（従来型・ユニット型共通）'!$C$6:$L$47,10,FALSE))</f>
        <v/>
      </c>
      <c r="BB74" s="160" t="str">
        <f>IF(BB73="","",VLOOKUP(BB73,'シフト記号表（従来型・ユニット型共通）'!$C$6:$L$47,10,FALSE))</f>
        <v/>
      </c>
      <c r="BC74" s="158" t="str">
        <f>IF(BC73="","",VLOOKUP(BC73,'シフト記号表（従来型・ユニット型共通）'!$C$6:$L$47,10,FALSE))</f>
        <v/>
      </c>
      <c r="BD74" s="159" t="str">
        <f>IF(BD73="","",VLOOKUP(BD73,'シフト記号表（従来型・ユニット型共通）'!$C$6:$L$47,10,FALSE))</f>
        <v/>
      </c>
      <c r="BE74" s="159" t="str">
        <f>IF(BE73="","",VLOOKUP(BE73,'シフト記号表（従来型・ユニット型共通）'!$C$6:$L$47,10,FALSE))</f>
        <v/>
      </c>
      <c r="BF74" s="1077">
        <f>IF($BI$3="４週",SUM(AA74:BB74),IF($BI$3="暦月",SUM(AA74:BE74),""))</f>
        <v>0</v>
      </c>
      <c r="BG74" s="1078"/>
      <c r="BH74" s="1079">
        <f>IF($BI$3="４週",BF74/4,IF($BI$3="暦月",(BF74/($BI$8/7)),""))</f>
        <v>0</v>
      </c>
      <c r="BI74" s="1078"/>
      <c r="BJ74" s="1074"/>
      <c r="BK74" s="1075"/>
      <c r="BL74" s="1075"/>
      <c r="BM74" s="1075"/>
      <c r="BN74" s="1076"/>
    </row>
    <row r="75" spans="2:66" ht="20.25" customHeight="1" x14ac:dyDescent="0.15">
      <c r="B75" s="992">
        <f>B73+1</f>
        <v>30</v>
      </c>
      <c r="C75" s="994"/>
      <c r="D75" s="996"/>
      <c r="E75" s="965"/>
      <c r="F75" s="997"/>
      <c r="G75" s="999"/>
      <c r="H75" s="1000"/>
      <c r="I75" s="153"/>
      <c r="J75" s="154"/>
      <c r="K75" s="153"/>
      <c r="L75" s="154"/>
      <c r="M75" s="1003"/>
      <c r="N75" s="1004"/>
      <c r="O75" s="1052"/>
      <c r="P75" s="1053"/>
      <c r="Q75" s="1053"/>
      <c r="R75" s="1000"/>
      <c r="S75" s="1022"/>
      <c r="T75" s="1023"/>
      <c r="U75" s="1023"/>
      <c r="V75" s="1023"/>
      <c r="W75" s="1024"/>
      <c r="X75" s="173" t="s">
        <v>192</v>
      </c>
      <c r="Z75" s="174"/>
      <c r="AA75" s="166"/>
      <c r="AB75" s="167"/>
      <c r="AC75" s="167"/>
      <c r="AD75" s="167"/>
      <c r="AE75" s="167"/>
      <c r="AF75" s="167"/>
      <c r="AG75" s="168"/>
      <c r="AH75" s="166"/>
      <c r="AI75" s="167"/>
      <c r="AJ75" s="167"/>
      <c r="AK75" s="167"/>
      <c r="AL75" s="167"/>
      <c r="AM75" s="167"/>
      <c r="AN75" s="168"/>
      <c r="AO75" s="166"/>
      <c r="AP75" s="167"/>
      <c r="AQ75" s="167"/>
      <c r="AR75" s="167"/>
      <c r="AS75" s="167"/>
      <c r="AT75" s="167"/>
      <c r="AU75" s="168"/>
      <c r="AV75" s="166"/>
      <c r="AW75" s="167"/>
      <c r="AX75" s="167"/>
      <c r="AY75" s="167"/>
      <c r="AZ75" s="167"/>
      <c r="BA75" s="167"/>
      <c r="BB75" s="168"/>
      <c r="BC75" s="166"/>
      <c r="BD75" s="167"/>
      <c r="BE75" s="169"/>
      <c r="BF75" s="1054"/>
      <c r="BG75" s="1055"/>
      <c r="BH75" s="1056"/>
      <c r="BI75" s="1057"/>
      <c r="BJ75" s="1058"/>
      <c r="BK75" s="1059"/>
      <c r="BL75" s="1059"/>
      <c r="BM75" s="1059"/>
      <c r="BN75" s="1060"/>
    </row>
    <row r="76" spans="2:66" ht="20.25" customHeight="1" x14ac:dyDescent="0.15">
      <c r="B76" s="993"/>
      <c r="C76" s="995"/>
      <c r="D76" s="998"/>
      <c r="E76" s="965"/>
      <c r="F76" s="997"/>
      <c r="G76" s="1080"/>
      <c r="H76" s="1081"/>
      <c r="I76" s="175"/>
      <c r="J76" s="176">
        <f>G75</f>
        <v>0</v>
      </c>
      <c r="K76" s="175"/>
      <c r="L76" s="176">
        <f>M75</f>
        <v>0</v>
      </c>
      <c r="M76" s="1082"/>
      <c r="N76" s="1083"/>
      <c r="O76" s="1084"/>
      <c r="P76" s="1085"/>
      <c r="Q76" s="1085"/>
      <c r="R76" s="1081"/>
      <c r="S76" s="1022"/>
      <c r="T76" s="1023"/>
      <c r="U76" s="1023"/>
      <c r="V76" s="1023"/>
      <c r="W76" s="1024"/>
      <c r="X76" s="170" t="s">
        <v>195</v>
      </c>
      <c r="Y76" s="171"/>
      <c r="Z76" s="172"/>
      <c r="AA76" s="158" t="str">
        <f>IF(AA75="","",VLOOKUP(AA75,'シフト記号表（従来型・ユニット型共通）'!$C$6:$L$47,10,FALSE))</f>
        <v/>
      </c>
      <c r="AB76" s="159" t="str">
        <f>IF(AB75="","",VLOOKUP(AB75,'シフト記号表（従来型・ユニット型共通）'!$C$6:$L$47,10,FALSE))</f>
        <v/>
      </c>
      <c r="AC76" s="159" t="str">
        <f>IF(AC75="","",VLOOKUP(AC75,'シフト記号表（従来型・ユニット型共通）'!$C$6:$L$47,10,FALSE))</f>
        <v/>
      </c>
      <c r="AD76" s="159" t="str">
        <f>IF(AD75="","",VLOOKUP(AD75,'シフト記号表（従来型・ユニット型共通）'!$C$6:$L$47,10,FALSE))</f>
        <v/>
      </c>
      <c r="AE76" s="159" t="str">
        <f>IF(AE75="","",VLOOKUP(AE75,'シフト記号表（従来型・ユニット型共通）'!$C$6:$L$47,10,FALSE))</f>
        <v/>
      </c>
      <c r="AF76" s="159" t="str">
        <f>IF(AF75="","",VLOOKUP(AF75,'シフト記号表（従来型・ユニット型共通）'!$C$6:$L$47,10,FALSE))</f>
        <v/>
      </c>
      <c r="AG76" s="160" t="str">
        <f>IF(AG75="","",VLOOKUP(AG75,'シフト記号表（従来型・ユニット型共通）'!$C$6:$L$47,10,FALSE))</f>
        <v/>
      </c>
      <c r="AH76" s="158" t="str">
        <f>IF(AH75="","",VLOOKUP(AH75,'シフト記号表（従来型・ユニット型共通）'!$C$6:$L$47,10,FALSE))</f>
        <v/>
      </c>
      <c r="AI76" s="159" t="str">
        <f>IF(AI75="","",VLOOKUP(AI75,'シフト記号表（従来型・ユニット型共通）'!$C$6:$L$47,10,FALSE))</f>
        <v/>
      </c>
      <c r="AJ76" s="159" t="str">
        <f>IF(AJ75="","",VLOOKUP(AJ75,'シフト記号表（従来型・ユニット型共通）'!$C$6:$L$47,10,FALSE))</f>
        <v/>
      </c>
      <c r="AK76" s="159" t="str">
        <f>IF(AK75="","",VLOOKUP(AK75,'シフト記号表（従来型・ユニット型共通）'!$C$6:$L$47,10,FALSE))</f>
        <v/>
      </c>
      <c r="AL76" s="159" t="str">
        <f>IF(AL75="","",VLOOKUP(AL75,'シフト記号表（従来型・ユニット型共通）'!$C$6:$L$47,10,FALSE))</f>
        <v/>
      </c>
      <c r="AM76" s="159" t="str">
        <f>IF(AM75="","",VLOOKUP(AM75,'シフト記号表（従来型・ユニット型共通）'!$C$6:$L$47,10,FALSE))</f>
        <v/>
      </c>
      <c r="AN76" s="160" t="str">
        <f>IF(AN75="","",VLOOKUP(AN75,'シフト記号表（従来型・ユニット型共通）'!$C$6:$L$47,10,FALSE))</f>
        <v/>
      </c>
      <c r="AO76" s="158" t="str">
        <f>IF(AO75="","",VLOOKUP(AO75,'シフト記号表（従来型・ユニット型共通）'!$C$6:$L$47,10,FALSE))</f>
        <v/>
      </c>
      <c r="AP76" s="159" t="str">
        <f>IF(AP75="","",VLOOKUP(AP75,'シフト記号表（従来型・ユニット型共通）'!$C$6:$L$47,10,FALSE))</f>
        <v/>
      </c>
      <c r="AQ76" s="159" t="str">
        <f>IF(AQ75="","",VLOOKUP(AQ75,'シフト記号表（従来型・ユニット型共通）'!$C$6:$L$47,10,FALSE))</f>
        <v/>
      </c>
      <c r="AR76" s="159" t="str">
        <f>IF(AR75="","",VLOOKUP(AR75,'シフト記号表（従来型・ユニット型共通）'!$C$6:$L$47,10,FALSE))</f>
        <v/>
      </c>
      <c r="AS76" s="159" t="str">
        <f>IF(AS75="","",VLOOKUP(AS75,'シフト記号表（従来型・ユニット型共通）'!$C$6:$L$47,10,FALSE))</f>
        <v/>
      </c>
      <c r="AT76" s="159" t="str">
        <f>IF(AT75="","",VLOOKUP(AT75,'シフト記号表（従来型・ユニット型共通）'!$C$6:$L$47,10,FALSE))</f>
        <v/>
      </c>
      <c r="AU76" s="160" t="str">
        <f>IF(AU75="","",VLOOKUP(AU75,'シフト記号表（従来型・ユニット型共通）'!$C$6:$L$47,10,FALSE))</f>
        <v/>
      </c>
      <c r="AV76" s="158" t="str">
        <f>IF(AV75="","",VLOOKUP(AV75,'シフト記号表（従来型・ユニット型共通）'!$C$6:$L$47,10,FALSE))</f>
        <v/>
      </c>
      <c r="AW76" s="159" t="str">
        <f>IF(AW75="","",VLOOKUP(AW75,'シフト記号表（従来型・ユニット型共通）'!$C$6:$L$47,10,FALSE))</f>
        <v/>
      </c>
      <c r="AX76" s="159" t="str">
        <f>IF(AX75="","",VLOOKUP(AX75,'シフト記号表（従来型・ユニット型共通）'!$C$6:$L$47,10,FALSE))</f>
        <v/>
      </c>
      <c r="AY76" s="159" t="str">
        <f>IF(AY75="","",VLOOKUP(AY75,'シフト記号表（従来型・ユニット型共通）'!$C$6:$L$47,10,FALSE))</f>
        <v/>
      </c>
      <c r="AZ76" s="159" t="str">
        <f>IF(AZ75="","",VLOOKUP(AZ75,'シフト記号表（従来型・ユニット型共通）'!$C$6:$L$47,10,FALSE))</f>
        <v/>
      </c>
      <c r="BA76" s="159" t="str">
        <f>IF(BA75="","",VLOOKUP(BA75,'シフト記号表（従来型・ユニット型共通）'!$C$6:$L$47,10,FALSE))</f>
        <v/>
      </c>
      <c r="BB76" s="160" t="str">
        <f>IF(BB75="","",VLOOKUP(BB75,'シフト記号表（従来型・ユニット型共通）'!$C$6:$L$47,10,FALSE))</f>
        <v/>
      </c>
      <c r="BC76" s="158" t="str">
        <f>IF(BC75="","",VLOOKUP(BC75,'シフト記号表（従来型・ユニット型共通）'!$C$6:$L$47,10,FALSE))</f>
        <v/>
      </c>
      <c r="BD76" s="159" t="str">
        <f>IF(BD75="","",VLOOKUP(BD75,'シフト記号表（従来型・ユニット型共通）'!$C$6:$L$47,10,FALSE))</f>
        <v/>
      </c>
      <c r="BE76" s="159" t="str">
        <f>IF(BE75="","",VLOOKUP(BE75,'シフト記号表（従来型・ユニット型共通）'!$C$6:$L$47,10,FALSE))</f>
        <v/>
      </c>
      <c r="BF76" s="1077">
        <f>IF($BI$3="４週",SUM(AA76:BB76),IF($BI$3="暦月",SUM(AA76:BE76),""))</f>
        <v>0</v>
      </c>
      <c r="BG76" s="1078"/>
      <c r="BH76" s="1079">
        <f>IF($BI$3="４週",BF76/4,IF($BI$3="暦月",(BF76/($BI$8/7)),""))</f>
        <v>0</v>
      </c>
      <c r="BI76" s="1078"/>
      <c r="BJ76" s="1074"/>
      <c r="BK76" s="1075"/>
      <c r="BL76" s="1075"/>
      <c r="BM76" s="1075"/>
      <c r="BN76" s="1076"/>
    </row>
    <row r="77" spans="2:66" ht="20.25" customHeight="1" x14ac:dyDescent="0.15">
      <c r="B77" s="992">
        <f>B75+1</f>
        <v>31</v>
      </c>
      <c r="C77" s="994"/>
      <c r="D77" s="996"/>
      <c r="E77" s="965"/>
      <c r="F77" s="997"/>
      <c r="G77" s="999"/>
      <c r="H77" s="1000"/>
      <c r="I77" s="153"/>
      <c r="J77" s="154"/>
      <c r="K77" s="153"/>
      <c r="L77" s="154"/>
      <c r="M77" s="1003"/>
      <c r="N77" s="1004"/>
      <c r="O77" s="1052"/>
      <c r="P77" s="1053"/>
      <c r="Q77" s="1053"/>
      <c r="R77" s="1000"/>
      <c r="S77" s="1022"/>
      <c r="T77" s="1023"/>
      <c r="U77" s="1023"/>
      <c r="V77" s="1023"/>
      <c r="W77" s="1024"/>
      <c r="X77" s="173" t="s">
        <v>192</v>
      </c>
      <c r="Z77" s="174"/>
      <c r="AA77" s="166"/>
      <c r="AB77" s="167"/>
      <c r="AC77" s="167"/>
      <c r="AD77" s="167"/>
      <c r="AE77" s="167"/>
      <c r="AF77" s="167"/>
      <c r="AG77" s="168"/>
      <c r="AH77" s="166"/>
      <c r="AI77" s="167"/>
      <c r="AJ77" s="167"/>
      <c r="AK77" s="167"/>
      <c r="AL77" s="167"/>
      <c r="AM77" s="167"/>
      <c r="AN77" s="168"/>
      <c r="AO77" s="166"/>
      <c r="AP77" s="167"/>
      <c r="AQ77" s="167"/>
      <c r="AR77" s="167"/>
      <c r="AS77" s="167"/>
      <c r="AT77" s="167"/>
      <c r="AU77" s="168"/>
      <c r="AV77" s="166"/>
      <c r="AW77" s="167"/>
      <c r="AX77" s="167"/>
      <c r="AY77" s="167"/>
      <c r="AZ77" s="167"/>
      <c r="BA77" s="167"/>
      <c r="BB77" s="168"/>
      <c r="BC77" s="166"/>
      <c r="BD77" s="167"/>
      <c r="BE77" s="169"/>
      <c r="BF77" s="1054"/>
      <c r="BG77" s="1055"/>
      <c r="BH77" s="1056"/>
      <c r="BI77" s="1057"/>
      <c r="BJ77" s="1058"/>
      <c r="BK77" s="1059"/>
      <c r="BL77" s="1059"/>
      <c r="BM77" s="1059"/>
      <c r="BN77" s="1060"/>
    </row>
    <row r="78" spans="2:66" ht="20.25" customHeight="1" x14ac:dyDescent="0.15">
      <c r="B78" s="993"/>
      <c r="C78" s="995"/>
      <c r="D78" s="998"/>
      <c r="E78" s="965"/>
      <c r="F78" s="997"/>
      <c r="G78" s="1080"/>
      <c r="H78" s="1081"/>
      <c r="I78" s="175"/>
      <c r="J78" s="176">
        <f>G77</f>
        <v>0</v>
      </c>
      <c r="K78" s="175"/>
      <c r="L78" s="176">
        <f>M77</f>
        <v>0</v>
      </c>
      <c r="M78" s="1082"/>
      <c r="N78" s="1083"/>
      <c r="O78" s="1084"/>
      <c r="P78" s="1085"/>
      <c r="Q78" s="1085"/>
      <c r="R78" s="1081"/>
      <c r="S78" s="1022"/>
      <c r="T78" s="1023"/>
      <c r="U78" s="1023"/>
      <c r="V78" s="1023"/>
      <c r="W78" s="1024"/>
      <c r="X78" s="170" t="s">
        <v>195</v>
      </c>
      <c r="Y78" s="171"/>
      <c r="Z78" s="172"/>
      <c r="AA78" s="158" t="str">
        <f>IF(AA77="","",VLOOKUP(AA77,'シフト記号表（従来型・ユニット型共通）'!$C$6:$L$47,10,FALSE))</f>
        <v/>
      </c>
      <c r="AB78" s="159" t="str">
        <f>IF(AB77="","",VLOOKUP(AB77,'シフト記号表（従来型・ユニット型共通）'!$C$6:$L$47,10,FALSE))</f>
        <v/>
      </c>
      <c r="AC78" s="159" t="str">
        <f>IF(AC77="","",VLOOKUP(AC77,'シフト記号表（従来型・ユニット型共通）'!$C$6:$L$47,10,FALSE))</f>
        <v/>
      </c>
      <c r="AD78" s="159" t="str">
        <f>IF(AD77="","",VLOOKUP(AD77,'シフト記号表（従来型・ユニット型共通）'!$C$6:$L$47,10,FALSE))</f>
        <v/>
      </c>
      <c r="AE78" s="159" t="str">
        <f>IF(AE77="","",VLOOKUP(AE77,'シフト記号表（従来型・ユニット型共通）'!$C$6:$L$47,10,FALSE))</f>
        <v/>
      </c>
      <c r="AF78" s="159" t="str">
        <f>IF(AF77="","",VLOOKUP(AF77,'シフト記号表（従来型・ユニット型共通）'!$C$6:$L$47,10,FALSE))</f>
        <v/>
      </c>
      <c r="AG78" s="160" t="str">
        <f>IF(AG77="","",VLOOKUP(AG77,'シフト記号表（従来型・ユニット型共通）'!$C$6:$L$47,10,FALSE))</f>
        <v/>
      </c>
      <c r="AH78" s="158" t="str">
        <f>IF(AH77="","",VLOOKUP(AH77,'シフト記号表（従来型・ユニット型共通）'!$C$6:$L$47,10,FALSE))</f>
        <v/>
      </c>
      <c r="AI78" s="159" t="str">
        <f>IF(AI77="","",VLOOKUP(AI77,'シフト記号表（従来型・ユニット型共通）'!$C$6:$L$47,10,FALSE))</f>
        <v/>
      </c>
      <c r="AJ78" s="159" t="str">
        <f>IF(AJ77="","",VLOOKUP(AJ77,'シフト記号表（従来型・ユニット型共通）'!$C$6:$L$47,10,FALSE))</f>
        <v/>
      </c>
      <c r="AK78" s="159" t="str">
        <f>IF(AK77="","",VLOOKUP(AK77,'シフト記号表（従来型・ユニット型共通）'!$C$6:$L$47,10,FALSE))</f>
        <v/>
      </c>
      <c r="AL78" s="159" t="str">
        <f>IF(AL77="","",VLOOKUP(AL77,'シフト記号表（従来型・ユニット型共通）'!$C$6:$L$47,10,FALSE))</f>
        <v/>
      </c>
      <c r="AM78" s="159" t="str">
        <f>IF(AM77="","",VLOOKUP(AM77,'シフト記号表（従来型・ユニット型共通）'!$C$6:$L$47,10,FALSE))</f>
        <v/>
      </c>
      <c r="AN78" s="160" t="str">
        <f>IF(AN77="","",VLOOKUP(AN77,'シフト記号表（従来型・ユニット型共通）'!$C$6:$L$47,10,FALSE))</f>
        <v/>
      </c>
      <c r="AO78" s="158" t="str">
        <f>IF(AO77="","",VLOOKUP(AO77,'シフト記号表（従来型・ユニット型共通）'!$C$6:$L$47,10,FALSE))</f>
        <v/>
      </c>
      <c r="AP78" s="159" t="str">
        <f>IF(AP77="","",VLOOKUP(AP77,'シフト記号表（従来型・ユニット型共通）'!$C$6:$L$47,10,FALSE))</f>
        <v/>
      </c>
      <c r="AQ78" s="159" t="str">
        <f>IF(AQ77="","",VLOOKUP(AQ77,'シフト記号表（従来型・ユニット型共通）'!$C$6:$L$47,10,FALSE))</f>
        <v/>
      </c>
      <c r="AR78" s="159" t="str">
        <f>IF(AR77="","",VLOOKUP(AR77,'シフト記号表（従来型・ユニット型共通）'!$C$6:$L$47,10,FALSE))</f>
        <v/>
      </c>
      <c r="AS78" s="159" t="str">
        <f>IF(AS77="","",VLOOKUP(AS77,'シフト記号表（従来型・ユニット型共通）'!$C$6:$L$47,10,FALSE))</f>
        <v/>
      </c>
      <c r="AT78" s="159" t="str">
        <f>IF(AT77="","",VLOOKUP(AT77,'シフト記号表（従来型・ユニット型共通）'!$C$6:$L$47,10,FALSE))</f>
        <v/>
      </c>
      <c r="AU78" s="160" t="str">
        <f>IF(AU77="","",VLOOKUP(AU77,'シフト記号表（従来型・ユニット型共通）'!$C$6:$L$47,10,FALSE))</f>
        <v/>
      </c>
      <c r="AV78" s="158" t="str">
        <f>IF(AV77="","",VLOOKUP(AV77,'シフト記号表（従来型・ユニット型共通）'!$C$6:$L$47,10,FALSE))</f>
        <v/>
      </c>
      <c r="AW78" s="159" t="str">
        <f>IF(AW77="","",VLOOKUP(AW77,'シフト記号表（従来型・ユニット型共通）'!$C$6:$L$47,10,FALSE))</f>
        <v/>
      </c>
      <c r="AX78" s="159" t="str">
        <f>IF(AX77="","",VLOOKUP(AX77,'シフト記号表（従来型・ユニット型共通）'!$C$6:$L$47,10,FALSE))</f>
        <v/>
      </c>
      <c r="AY78" s="159" t="str">
        <f>IF(AY77="","",VLOOKUP(AY77,'シフト記号表（従来型・ユニット型共通）'!$C$6:$L$47,10,FALSE))</f>
        <v/>
      </c>
      <c r="AZ78" s="159" t="str">
        <f>IF(AZ77="","",VLOOKUP(AZ77,'シフト記号表（従来型・ユニット型共通）'!$C$6:$L$47,10,FALSE))</f>
        <v/>
      </c>
      <c r="BA78" s="159" t="str">
        <f>IF(BA77="","",VLOOKUP(BA77,'シフト記号表（従来型・ユニット型共通）'!$C$6:$L$47,10,FALSE))</f>
        <v/>
      </c>
      <c r="BB78" s="160" t="str">
        <f>IF(BB77="","",VLOOKUP(BB77,'シフト記号表（従来型・ユニット型共通）'!$C$6:$L$47,10,FALSE))</f>
        <v/>
      </c>
      <c r="BC78" s="158" t="str">
        <f>IF(BC77="","",VLOOKUP(BC77,'シフト記号表（従来型・ユニット型共通）'!$C$6:$L$47,10,FALSE))</f>
        <v/>
      </c>
      <c r="BD78" s="159" t="str">
        <f>IF(BD77="","",VLOOKUP(BD77,'シフト記号表（従来型・ユニット型共通）'!$C$6:$L$47,10,FALSE))</f>
        <v/>
      </c>
      <c r="BE78" s="159" t="str">
        <f>IF(BE77="","",VLOOKUP(BE77,'シフト記号表（従来型・ユニット型共通）'!$C$6:$L$47,10,FALSE))</f>
        <v/>
      </c>
      <c r="BF78" s="1077">
        <f>IF($BI$3="４週",SUM(AA78:BB78),IF($BI$3="暦月",SUM(AA78:BE78),""))</f>
        <v>0</v>
      </c>
      <c r="BG78" s="1078"/>
      <c r="BH78" s="1079">
        <f>IF($BI$3="４週",BF78/4,IF($BI$3="暦月",(BF78/($BI$8/7)),""))</f>
        <v>0</v>
      </c>
      <c r="BI78" s="1078"/>
      <c r="BJ78" s="1074"/>
      <c r="BK78" s="1075"/>
      <c r="BL78" s="1075"/>
      <c r="BM78" s="1075"/>
      <c r="BN78" s="1076"/>
    </row>
    <row r="79" spans="2:66" ht="20.25" customHeight="1" x14ac:dyDescent="0.15">
      <c r="B79" s="992">
        <f>B77+1</f>
        <v>32</v>
      </c>
      <c r="C79" s="994"/>
      <c r="D79" s="996"/>
      <c r="E79" s="965"/>
      <c r="F79" s="997"/>
      <c r="G79" s="999"/>
      <c r="H79" s="1000"/>
      <c r="I79" s="153"/>
      <c r="J79" s="154"/>
      <c r="K79" s="153"/>
      <c r="L79" s="154"/>
      <c r="M79" s="1003"/>
      <c r="N79" s="1004"/>
      <c r="O79" s="1052"/>
      <c r="P79" s="1053"/>
      <c r="Q79" s="1053"/>
      <c r="R79" s="1000"/>
      <c r="S79" s="1022"/>
      <c r="T79" s="1023"/>
      <c r="U79" s="1023"/>
      <c r="V79" s="1023"/>
      <c r="W79" s="1024"/>
      <c r="X79" s="173" t="s">
        <v>192</v>
      </c>
      <c r="Z79" s="174"/>
      <c r="AA79" s="166"/>
      <c r="AB79" s="167"/>
      <c r="AC79" s="167"/>
      <c r="AD79" s="167"/>
      <c r="AE79" s="167"/>
      <c r="AF79" s="167"/>
      <c r="AG79" s="168"/>
      <c r="AH79" s="166"/>
      <c r="AI79" s="167"/>
      <c r="AJ79" s="167"/>
      <c r="AK79" s="167"/>
      <c r="AL79" s="167"/>
      <c r="AM79" s="167"/>
      <c r="AN79" s="168"/>
      <c r="AO79" s="166"/>
      <c r="AP79" s="167"/>
      <c r="AQ79" s="167"/>
      <c r="AR79" s="167"/>
      <c r="AS79" s="167"/>
      <c r="AT79" s="167"/>
      <c r="AU79" s="168"/>
      <c r="AV79" s="166"/>
      <c r="AW79" s="167"/>
      <c r="AX79" s="167"/>
      <c r="AY79" s="167"/>
      <c r="AZ79" s="167"/>
      <c r="BA79" s="167"/>
      <c r="BB79" s="168"/>
      <c r="BC79" s="166"/>
      <c r="BD79" s="167"/>
      <c r="BE79" s="169"/>
      <c r="BF79" s="1054"/>
      <c r="BG79" s="1055"/>
      <c r="BH79" s="1056"/>
      <c r="BI79" s="1057"/>
      <c r="BJ79" s="1058"/>
      <c r="BK79" s="1059"/>
      <c r="BL79" s="1059"/>
      <c r="BM79" s="1059"/>
      <c r="BN79" s="1060"/>
    </row>
    <row r="80" spans="2:66" ht="20.25" customHeight="1" x14ac:dyDescent="0.15">
      <c r="B80" s="993"/>
      <c r="C80" s="995"/>
      <c r="D80" s="998"/>
      <c r="E80" s="965"/>
      <c r="F80" s="997"/>
      <c r="G80" s="1080"/>
      <c r="H80" s="1081"/>
      <c r="I80" s="175"/>
      <c r="J80" s="176">
        <f>G79</f>
        <v>0</v>
      </c>
      <c r="K80" s="175"/>
      <c r="L80" s="176">
        <f>M79</f>
        <v>0</v>
      </c>
      <c r="M80" s="1082"/>
      <c r="N80" s="1083"/>
      <c r="O80" s="1084"/>
      <c r="P80" s="1085"/>
      <c r="Q80" s="1085"/>
      <c r="R80" s="1081"/>
      <c r="S80" s="1022"/>
      <c r="T80" s="1023"/>
      <c r="U80" s="1023"/>
      <c r="V80" s="1023"/>
      <c r="W80" s="1024"/>
      <c r="X80" s="170" t="s">
        <v>195</v>
      </c>
      <c r="Y80" s="171"/>
      <c r="Z80" s="172"/>
      <c r="AA80" s="158" t="str">
        <f>IF(AA79="","",VLOOKUP(AA79,'シフト記号表（従来型・ユニット型共通）'!$C$6:$L$47,10,FALSE))</f>
        <v/>
      </c>
      <c r="AB80" s="159" t="str">
        <f>IF(AB79="","",VLOOKUP(AB79,'シフト記号表（従来型・ユニット型共通）'!$C$6:$L$47,10,FALSE))</f>
        <v/>
      </c>
      <c r="AC80" s="159" t="str">
        <f>IF(AC79="","",VLOOKUP(AC79,'シフト記号表（従来型・ユニット型共通）'!$C$6:$L$47,10,FALSE))</f>
        <v/>
      </c>
      <c r="AD80" s="159" t="str">
        <f>IF(AD79="","",VLOOKUP(AD79,'シフト記号表（従来型・ユニット型共通）'!$C$6:$L$47,10,FALSE))</f>
        <v/>
      </c>
      <c r="AE80" s="159" t="str">
        <f>IF(AE79="","",VLOOKUP(AE79,'シフト記号表（従来型・ユニット型共通）'!$C$6:$L$47,10,FALSE))</f>
        <v/>
      </c>
      <c r="AF80" s="159" t="str">
        <f>IF(AF79="","",VLOOKUP(AF79,'シフト記号表（従来型・ユニット型共通）'!$C$6:$L$47,10,FALSE))</f>
        <v/>
      </c>
      <c r="AG80" s="160" t="str">
        <f>IF(AG79="","",VLOOKUP(AG79,'シフト記号表（従来型・ユニット型共通）'!$C$6:$L$47,10,FALSE))</f>
        <v/>
      </c>
      <c r="AH80" s="158" t="str">
        <f>IF(AH79="","",VLOOKUP(AH79,'シフト記号表（従来型・ユニット型共通）'!$C$6:$L$47,10,FALSE))</f>
        <v/>
      </c>
      <c r="AI80" s="159" t="str">
        <f>IF(AI79="","",VLOOKUP(AI79,'シフト記号表（従来型・ユニット型共通）'!$C$6:$L$47,10,FALSE))</f>
        <v/>
      </c>
      <c r="AJ80" s="159" t="str">
        <f>IF(AJ79="","",VLOOKUP(AJ79,'シフト記号表（従来型・ユニット型共通）'!$C$6:$L$47,10,FALSE))</f>
        <v/>
      </c>
      <c r="AK80" s="159" t="str">
        <f>IF(AK79="","",VLOOKUP(AK79,'シフト記号表（従来型・ユニット型共通）'!$C$6:$L$47,10,FALSE))</f>
        <v/>
      </c>
      <c r="AL80" s="159" t="str">
        <f>IF(AL79="","",VLOOKUP(AL79,'シフト記号表（従来型・ユニット型共通）'!$C$6:$L$47,10,FALSE))</f>
        <v/>
      </c>
      <c r="AM80" s="159" t="str">
        <f>IF(AM79="","",VLOOKUP(AM79,'シフト記号表（従来型・ユニット型共通）'!$C$6:$L$47,10,FALSE))</f>
        <v/>
      </c>
      <c r="AN80" s="160" t="str">
        <f>IF(AN79="","",VLOOKUP(AN79,'シフト記号表（従来型・ユニット型共通）'!$C$6:$L$47,10,FALSE))</f>
        <v/>
      </c>
      <c r="AO80" s="158" t="str">
        <f>IF(AO79="","",VLOOKUP(AO79,'シフト記号表（従来型・ユニット型共通）'!$C$6:$L$47,10,FALSE))</f>
        <v/>
      </c>
      <c r="AP80" s="159" t="str">
        <f>IF(AP79="","",VLOOKUP(AP79,'シフト記号表（従来型・ユニット型共通）'!$C$6:$L$47,10,FALSE))</f>
        <v/>
      </c>
      <c r="AQ80" s="159" t="str">
        <f>IF(AQ79="","",VLOOKUP(AQ79,'シフト記号表（従来型・ユニット型共通）'!$C$6:$L$47,10,FALSE))</f>
        <v/>
      </c>
      <c r="AR80" s="159" t="str">
        <f>IF(AR79="","",VLOOKUP(AR79,'シフト記号表（従来型・ユニット型共通）'!$C$6:$L$47,10,FALSE))</f>
        <v/>
      </c>
      <c r="AS80" s="159" t="str">
        <f>IF(AS79="","",VLOOKUP(AS79,'シフト記号表（従来型・ユニット型共通）'!$C$6:$L$47,10,FALSE))</f>
        <v/>
      </c>
      <c r="AT80" s="159" t="str">
        <f>IF(AT79="","",VLOOKUP(AT79,'シフト記号表（従来型・ユニット型共通）'!$C$6:$L$47,10,FALSE))</f>
        <v/>
      </c>
      <c r="AU80" s="160" t="str">
        <f>IF(AU79="","",VLOOKUP(AU79,'シフト記号表（従来型・ユニット型共通）'!$C$6:$L$47,10,FALSE))</f>
        <v/>
      </c>
      <c r="AV80" s="158" t="str">
        <f>IF(AV79="","",VLOOKUP(AV79,'シフト記号表（従来型・ユニット型共通）'!$C$6:$L$47,10,FALSE))</f>
        <v/>
      </c>
      <c r="AW80" s="159" t="str">
        <f>IF(AW79="","",VLOOKUP(AW79,'シフト記号表（従来型・ユニット型共通）'!$C$6:$L$47,10,FALSE))</f>
        <v/>
      </c>
      <c r="AX80" s="159" t="str">
        <f>IF(AX79="","",VLOOKUP(AX79,'シフト記号表（従来型・ユニット型共通）'!$C$6:$L$47,10,FALSE))</f>
        <v/>
      </c>
      <c r="AY80" s="159" t="str">
        <f>IF(AY79="","",VLOOKUP(AY79,'シフト記号表（従来型・ユニット型共通）'!$C$6:$L$47,10,FALSE))</f>
        <v/>
      </c>
      <c r="AZ80" s="159" t="str">
        <f>IF(AZ79="","",VLOOKUP(AZ79,'シフト記号表（従来型・ユニット型共通）'!$C$6:$L$47,10,FALSE))</f>
        <v/>
      </c>
      <c r="BA80" s="159" t="str">
        <f>IF(BA79="","",VLOOKUP(BA79,'シフト記号表（従来型・ユニット型共通）'!$C$6:$L$47,10,FALSE))</f>
        <v/>
      </c>
      <c r="BB80" s="160" t="str">
        <f>IF(BB79="","",VLOOKUP(BB79,'シフト記号表（従来型・ユニット型共通）'!$C$6:$L$47,10,FALSE))</f>
        <v/>
      </c>
      <c r="BC80" s="158" t="str">
        <f>IF(BC79="","",VLOOKUP(BC79,'シフト記号表（従来型・ユニット型共通）'!$C$6:$L$47,10,FALSE))</f>
        <v/>
      </c>
      <c r="BD80" s="159" t="str">
        <f>IF(BD79="","",VLOOKUP(BD79,'シフト記号表（従来型・ユニット型共通）'!$C$6:$L$47,10,FALSE))</f>
        <v/>
      </c>
      <c r="BE80" s="159" t="str">
        <f>IF(BE79="","",VLOOKUP(BE79,'シフト記号表（従来型・ユニット型共通）'!$C$6:$L$47,10,FALSE))</f>
        <v/>
      </c>
      <c r="BF80" s="1077">
        <f>IF($BI$3="４週",SUM(AA80:BB80),IF($BI$3="暦月",SUM(AA80:BE80),""))</f>
        <v>0</v>
      </c>
      <c r="BG80" s="1078"/>
      <c r="BH80" s="1079">
        <f>IF($BI$3="４週",BF80/4,IF($BI$3="暦月",(BF80/($BI$8/7)),""))</f>
        <v>0</v>
      </c>
      <c r="BI80" s="1078"/>
      <c r="BJ80" s="1074"/>
      <c r="BK80" s="1075"/>
      <c r="BL80" s="1075"/>
      <c r="BM80" s="1075"/>
      <c r="BN80" s="1076"/>
    </row>
    <row r="81" spans="2:66" ht="20.25" customHeight="1" x14ac:dyDescent="0.15">
      <c r="B81" s="992">
        <f>B79+1</f>
        <v>33</v>
      </c>
      <c r="C81" s="994"/>
      <c r="D81" s="996"/>
      <c r="E81" s="965"/>
      <c r="F81" s="997"/>
      <c r="G81" s="999"/>
      <c r="H81" s="1000"/>
      <c r="I81" s="153"/>
      <c r="J81" s="154"/>
      <c r="K81" s="153"/>
      <c r="L81" s="154"/>
      <c r="M81" s="1003"/>
      <c r="N81" s="1004"/>
      <c r="O81" s="1052"/>
      <c r="P81" s="1053"/>
      <c r="Q81" s="1053"/>
      <c r="R81" s="1000"/>
      <c r="S81" s="1022"/>
      <c r="T81" s="1023"/>
      <c r="U81" s="1023"/>
      <c r="V81" s="1023"/>
      <c r="W81" s="1024"/>
      <c r="X81" s="173" t="s">
        <v>192</v>
      </c>
      <c r="Z81" s="174"/>
      <c r="AA81" s="166"/>
      <c r="AB81" s="167"/>
      <c r="AC81" s="167"/>
      <c r="AD81" s="167"/>
      <c r="AE81" s="167"/>
      <c r="AF81" s="167"/>
      <c r="AG81" s="168"/>
      <c r="AH81" s="166"/>
      <c r="AI81" s="167"/>
      <c r="AJ81" s="167"/>
      <c r="AK81" s="167"/>
      <c r="AL81" s="167"/>
      <c r="AM81" s="167"/>
      <c r="AN81" s="168"/>
      <c r="AO81" s="166"/>
      <c r="AP81" s="167"/>
      <c r="AQ81" s="167"/>
      <c r="AR81" s="167"/>
      <c r="AS81" s="167"/>
      <c r="AT81" s="167"/>
      <c r="AU81" s="168"/>
      <c r="AV81" s="166"/>
      <c r="AW81" s="167"/>
      <c r="AX81" s="167"/>
      <c r="AY81" s="167"/>
      <c r="AZ81" s="167"/>
      <c r="BA81" s="167"/>
      <c r="BB81" s="168"/>
      <c r="BC81" s="166"/>
      <c r="BD81" s="167"/>
      <c r="BE81" s="169"/>
      <c r="BF81" s="1054"/>
      <c r="BG81" s="1055"/>
      <c r="BH81" s="1056"/>
      <c r="BI81" s="1057"/>
      <c r="BJ81" s="1058"/>
      <c r="BK81" s="1059"/>
      <c r="BL81" s="1059"/>
      <c r="BM81" s="1059"/>
      <c r="BN81" s="1060"/>
    </row>
    <row r="82" spans="2:66" ht="20.25" customHeight="1" x14ac:dyDescent="0.15">
      <c r="B82" s="993"/>
      <c r="C82" s="995"/>
      <c r="D82" s="998"/>
      <c r="E82" s="965"/>
      <c r="F82" s="997"/>
      <c r="G82" s="1080"/>
      <c r="H82" s="1081"/>
      <c r="I82" s="175"/>
      <c r="J82" s="176">
        <f>G81</f>
        <v>0</v>
      </c>
      <c r="K82" s="175"/>
      <c r="L82" s="176">
        <f>M81</f>
        <v>0</v>
      </c>
      <c r="M82" s="1082"/>
      <c r="N82" s="1083"/>
      <c r="O82" s="1084"/>
      <c r="P82" s="1085"/>
      <c r="Q82" s="1085"/>
      <c r="R82" s="1081"/>
      <c r="S82" s="1022"/>
      <c r="T82" s="1023"/>
      <c r="U82" s="1023"/>
      <c r="V82" s="1023"/>
      <c r="W82" s="1024"/>
      <c r="X82" s="170" t="s">
        <v>195</v>
      </c>
      <c r="Y82" s="171"/>
      <c r="Z82" s="172"/>
      <c r="AA82" s="158" t="str">
        <f>IF(AA81="","",VLOOKUP(AA81,'シフト記号表（従来型・ユニット型共通）'!$C$6:$L$47,10,FALSE))</f>
        <v/>
      </c>
      <c r="AB82" s="159" t="str">
        <f>IF(AB81="","",VLOOKUP(AB81,'シフト記号表（従来型・ユニット型共通）'!$C$6:$L$47,10,FALSE))</f>
        <v/>
      </c>
      <c r="AC82" s="159" t="str">
        <f>IF(AC81="","",VLOOKUP(AC81,'シフト記号表（従来型・ユニット型共通）'!$C$6:$L$47,10,FALSE))</f>
        <v/>
      </c>
      <c r="AD82" s="159" t="str">
        <f>IF(AD81="","",VLOOKUP(AD81,'シフト記号表（従来型・ユニット型共通）'!$C$6:$L$47,10,FALSE))</f>
        <v/>
      </c>
      <c r="AE82" s="159" t="str">
        <f>IF(AE81="","",VLOOKUP(AE81,'シフト記号表（従来型・ユニット型共通）'!$C$6:$L$47,10,FALSE))</f>
        <v/>
      </c>
      <c r="AF82" s="159" t="str">
        <f>IF(AF81="","",VLOOKUP(AF81,'シフト記号表（従来型・ユニット型共通）'!$C$6:$L$47,10,FALSE))</f>
        <v/>
      </c>
      <c r="AG82" s="160" t="str">
        <f>IF(AG81="","",VLOOKUP(AG81,'シフト記号表（従来型・ユニット型共通）'!$C$6:$L$47,10,FALSE))</f>
        <v/>
      </c>
      <c r="AH82" s="158" t="str">
        <f>IF(AH81="","",VLOOKUP(AH81,'シフト記号表（従来型・ユニット型共通）'!$C$6:$L$47,10,FALSE))</f>
        <v/>
      </c>
      <c r="AI82" s="159" t="str">
        <f>IF(AI81="","",VLOOKUP(AI81,'シフト記号表（従来型・ユニット型共通）'!$C$6:$L$47,10,FALSE))</f>
        <v/>
      </c>
      <c r="AJ82" s="159" t="str">
        <f>IF(AJ81="","",VLOOKUP(AJ81,'シフト記号表（従来型・ユニット型共通）'!$C$6:$L$47,10,FALSE))</f>
        <v/>
      </c>
      <c r="AK82" s="159" t="str">
        <f>IF(AK81="","",VLOOKUP(AK81,'シフト記号表（従来型・ユニット型共通）'!$C$6:$L$47,10,FALSE))</f>
        <v/>
      </c>
      <c r="AL82" s="159" t="str">
        <f>IF(AL81="","",VLOOKUP(AL81,'シフト記号表（従来型・ユニット型共通）'!$C$6:$L$47,10,FALSE))</f>
        <v/>
      </c>
      <c r="AM82" s="159" t="str">
        <f>IF(AM81="","",VLOOKUP(AM81,'シフト記号表（従来型・ユニット型共通）'!$C$6:$L$47,10,FALSE))</f>
        <v/>
      </c>
      <c r="AN82" s="160" t="str">
        <f>IF(AN81="","",VLOOKUP(AN81,'シフト記号表（従来型・ユニット型共通）'!$C$6:$L$47,10,FALSE))</f>
        <v/>
      </c>
      <c r="AO82" s="158" t="str">
        <f>IF(AO81="","",VLOOKUP(AO81,'シフト記号表（従来型・ユニット型共通）'!$C$6:$L$47,10,FALSE))</f>
        <v/>
      </c>
      <c r="AP82" s="159" t="str">
        <f>IF(AP81="","",VLOOKUP(AP81,'シフト記号表（従来型・ユニット型共通）'!$C$6:$L$47,10,FALSE))</f>
        <v/>
      </c>
      <c r="AQ82" s="159" t="str">
        <f>IF(AQ81="","",VLOOKUP(AQ81,'シフト記号表（従来型・ユニット型共通）'!$C$6:$L$47,10,FALSE))</f>
        <v/>
      </c>
      <c r="AR82" s="159" t="str">
        <f>IF(AR81="","",VLOOKUP(AR81,'シフト記号表（従来型・ユニット型共通）'!$C$6:$L$47,10,FALSE))</f>
        <v/>
      </c>
      <c r="AS82" s="159" t="str">
        <f>IF(AS81="","",VLOOKUP(AS81,'シフト記号表（従来型・ユニット型共通）'!$C$6:$L$47,10,FALSE))</f>
        <v/>
      </c>
      <c r="AT82" s="159" t="str">
        <f>IF(AT81="","",VLOOKUP(AT81,'シフト記号表（従来型・ユニット型共通）'!$C$6:$L$47,10,FALSE))</f>
        <v/>
      </c>
      <c r="AU82" s="160" t="str">
        <f>IF(AU81="","",VLOOKUP(AU81,'シフト記号表（従来型・ユニット型共通）'!$C$6:$L$47,10,FALSE))</f>
        <v/>
      </c>
      <c r="AV82" s="158" t="str">
        <f>IF(AV81="","",VLOOKUP(AV81,'シフト記号表（従来型・ユニット型共通）'!$C$6:$L$47,10,FALSE))</f>
        <v/>
      </c>
      <c r="AW82" s="159" t="str">
        <f>IF(AW81="","",VLOOKUP(AW81,'シフト記号表（従来型・ユニット型共通）'!$C$6:$L$47,10,FALSE))</f>
        <v/>
      </c>
      <c r="AX82" s="159" t="str">
        <f>IF(AX81="","",VLOOKUP(AX81,'シフト記号表（従来型・ユニット型共通）'!$C$6:$L$47,10,FALSE))</f>
        <v/>
      </c>
      <c r="AY82" s="159" t="str">
        <f>IF(AY81="","",VLOOKUP(AY81,'シフト記号表（従来型・ユニット型共通）'!$C$6:$L$47,10,FALSE))</f>
        <v/>
      </c>
      <c r="AZ82" s="159" t="str">
        <f>IF(AZ81="","",VLOOKUP(AZ81,'シフト記号表（従来型・ユニット型共通）'!$C$6:$L$47,10,FALSE))</f>
        <v/>
      </c>
      <c r="BA82" s="159" t="str">
        <f>IF(BA81="","",VLOOKUP(BA81,'シフト記号表（従来型・ユニット型共通）'!$C$6:$L$47,10,FALSE))</f>
        <v/>
      </c>
      <c r="BB82" s="160" t="str">
        <f>IF(BB81="","",VLOOKUP(BB81,'シフト記号表（従来型・ユニット型共通）'!$C$6:$L$47,10,FALSE))</f>
        <v/>
      </c>
      <c r="BC82" s="158" t="str">
        <f>IF(BC81="","",VLOOKUP(BC81,'シフト記号表（従来型・ユニット型共通）'!$C$6:$L$47,10,FALSE))</f>
        <v/>
      </c>
      <c r="BD82" s="159" t="str">
        <f>IF(BD81="","",VLOOKUP(BD81,'シフト記号表（従来型・ユニット型共通）'!$C$6:$L$47,10,FALSE))</f>
        <v/>
      </c>
      <c r="BE82" s="159" t="str">
        <f>IF(BE81="","",VLOOKUP(BE81,'シフト記号表（従来型・ユニット型共通）'!$C$6:$L$47,10,FALSE))</f>
        <v/>
      </c>
      <c r="BF82" s="1077">
        <f>IF($BI$3="４週",SUM(AA82:BB82),IF($BI$3="暦月",SUM(AA82:BE82),""))</f>
        <v>0</v>
      </c>
      <c r="BG82" s="1078"/>
      <c r="BH82" s="1079">
        <f>IF($BI$3="４週",BF82/4,IF($BI$3="暦月",(BF82/($BI$8/7)),""))</f>
        <v>0</v>
      </c>
      <c r="BI82" s="1078"/>
      <c r="BJ82" s="1074"/>
      <c r="BK82" s="1075"/>
      <c r="BL82" s="1075"/>
      <c r="BM82" s="1075"/>
      <c r="BN82" s="1076"/>
    </row>
    <row r="83" spans="2:66" ht="20.25" customHeight="1" x14ac:dyDescent="0.15">
      <c r="B83" s="992">
        <f>B81+1</f>
        <v>34</v>
      </c>
      <c r="C83" s="994"/>
      <c r="D83" s="996"/>
      <c r="E83" s="965"/>
      <c r="F83" s="997"/>
      <c r="G83" s="999"/>
      <c r="H83" s="1000"/>
      <c r="I83" s="153"/>
      <c r="J83" s="154"/>
      <c r="K83" s="153"/>
      <c r="L83" s="154"/>
      <c r="M83" s="1003"/>
      <c r="N83" s="1004"/>
      <c r="O83" s="1052"/>
      <c r="P83" s="1053"/>
      <c r="Q83" s="1053"/>
      <c r="R83" s="1000"/>
      <c r="S83" s="1022"/>
      <c r="T83" s="1023"/>
      <c r="U83" s="1023"/>
      <c r="V83" s="1023"/>
      <c r="W83" s="1024"/>
      <c r="X83" s="173" t="s">
        <v>192</v>
      </c>
      <c r="Z83" s="174"/>
      <c r="AA83" s="166"/>
      <c r="AB83" s="167"/>
      <c r="AC83" s="167"/>
      <c r="AD83" s="167"/>
      <c r="AE83" s="167"/>
      <c r="AF83" s="167"/>
      <c r="AG83" s="168"/>
      <c r="AH83" s="166"/>
      <c r="AI83" s="167"/>
      <c r="AJ83" s="167"/>
      <c r="AK83" s="167"/>
      <c r="AL83" s="167"/>
      <c r="AM83" s="167"/>
      <c r="AN83" s="168"/>
      <c r="AO83" s="166"/>
      <c r="AP83" s="167"/>
      <c r="AQ83" s="167"/>
      <c r="AR83" s="167"/>
      <c r="AS83" s="167"/>
      <c r="AT83" s="167"/>
      <c r="AU83" s="168"/>
      <c r="AV83" s="166"/>
      <c r="AW83" s="167"/>
      <c r="AX83" s="167"/>
      <c r="AY83" s="167"/>
      <c r="AZ83" s="167"/>
      <c r="BA83" s="167"/>
      <c r="BB83" s="168"/>
      <c r="BC83" s="166"/>
      <c r="BD83" s="167"/>
      <c r="BE83" s="169"/>
      <c r="BF83" s="1054"/>
      <c r="BG83" s="1055"/>
      <c r="BH83" s="1056"/>
      <c r="BI83" s="1057"/>
      <c r="BJ83" s="1058"/>
      <c r="BK83" s="1059"/>
      <c r="BL83" s="1059"/>
      <c r="BM83" s="1059"/>
      <c r="BN83" s="1060"/>
    </row>
    <row r="84" spans="2:66" ht="20.25" customHeight="1" x14ac:dyDescent="0.15">
      <c r="B84" s="993"/>
      <c r="C84" s="995"/>
      <c r="D84" s="998"/>
      <c r="E84" s="965"/>
      <c r="F84" s="997"/>
      <c r="G84" s="1080"/>
      <c r="H84" s="1081"/>
      <c r="I84" s="175"/>
      <c r="J84" s="176">
        <f>G83</f>
        <v>0</v>
      </c>
      <c r="K84" s="175"/>
      <c r="L84" s="176">
        <f>M83</f>
        <v>0</v>
      </c>
      <c r="M84" s="1082"/>
      <c r="N84" s="1083"/>
      <c r="O84" s="1084"/>
      <c r="P84" s="1085"/>
      <c r="Q84" s="1085"/>
      <c r="R84" s="1081"/>
      <c r="S84" s="1022"/>
      <c r="T84" s="1023"/>
      <c r="U84" s="1023"/>
      <c r="V84" s="1023"/>
      <c r="W84" s="1024"/>
      <c r="X84" s="170" t="s">
        <v>195</v>
      </c>
      <c r="Y84" s="171"/>
      <c r="Z84" s="172"/>
      <c r="AA84" s="158" t="str">
        <f>IF(AA83="","",VLOOKUP(AA83,'シフト記号表（従来型・ユニット型共通）'!$C$6:$L$47,10,FALSE))</f>
        <v/>
      </c>
      <c r="AB84" s="159" t="str">
        <f>IF(AB83="","",VLOOKUP(AB83,'シフト記号表（従来型・ユニット型共通）'!$C$6:$L$47,10,FALSE))</f>
        <v/>
      </c>
      <c r="AC84" s="159" t="str">
        <f>IF(AC83="","",VLOOKUP(AC83,'シフト記号表（従来型・ユニット型共通）'!$C$6:$L$47,10,FALSE))</f>
        <v/>
      </c>
      <c r="AD84" s="159" t="str">
        <f>IF(AD83="","",VLOOKUP(AD83,'シフト記号表（従来型・ユニット型共通）'!$C$6:$L$47,10,FALSE))</f>
        <v/>
      </c>
      <c r="AE84" s="159" t="str">
        <f>IF(AE83="","",VLOOKUP(AE83,'シフト記号表（従来型・ユニット型共通）'!$C$6:$L$47,10,FALSE))</f>
        <v/>
      </c>
      <c r="AF84" s="159" t="str">
        <f>IF(AF83="","",VLOOKUP(AF83,'シフト記号表（従来型・ユニット型共通）'!$C$6:$L$47,10,FALSE))</f>
        <v/>
      </c>
      <c r="AG84" s="160" t="str">
        <f>IF(AG83="","",VLOOKUP(AG83,'シフト記号表（従来型・ユニット型共通）'!$C$6:$L$47,10,FALSE))</f>
        <v/>
      </c>
      <c r="AH84" s="158" t="str">
        <f>IF(AH83="","",VLOOKUP(AH83,'シフト記号表（従来型・ユニット型共通）'!$C$6:$L$47,10,FALSE))</f>
        <v/>
      </c>
      <c r="AI84" s="159" t="str">
        <f>IF(AI83="","",VLOOKUP(AI83,'シフト記号表（従来型・ユニット型共通）'!$C$6:$L$47,10,FALSE))</f>
        <v/>
      </c>
      <c r="AJ84" s="159" t="str">
        <f>IF(AJ83="","",VLOOKUP(AJ83,'シフト記号表（従来型・ユニット型共通）'!$C$6:$L$47,10,FALSE))</f>
        <v/>
      </c>
      <c r="AK84" s="159" t="str">
        <f>IF(AK83="","",VLOOKUP(AK83,'シフト記号表（従来型・ユニット型共通）'!$C$6:$L$47,10,FALSE))</f>
        <v/>
      </c>
      <c r="AL84" s="159" t="str">
        <f>IF(AL83="","",VLOOKUP(AL83,'シフト記号表（従来型・ユニット型共通）'!$C$6:$L$47,10,FALSE))</f>
        <v/>
      </c>
      <c r="AM84" s="159" t="str">
        <f>IF(AM83="","",VLOOKUP(AM83,'シフト記号表（従来型・ユニット型共通）'!$C$6:$L$47,10,FALSE))</f>
        <v/>
      </c>
      <c r="AN84" s="160" t="str">
        <f>IF(AN83="","",VLOOKUP(AN83,'シフト記号表（従来型・ユニット型共通）'!$C$6:$L$47,10,FALSE))</f>
        <v/>
      </c>
      <c r="AO84" s="158" t="str">
        <f>IF(AO83="","",VLOOKUP(AO83,'シフト記号表（従来型・ユニット型共通）'!$C$6:$L$47,10,FALSE))</f>
        <v/>
      </c>
      <c r="AP84" s="159" t="str">
        <f>IF(AP83="","",VLOOKUP(AP83,'シフト記号表（従来型・ユニット型共通）'!$C$6:$L$47,10,FALSE))</f>
        <v/>
      </c>
      <c r="AQ84" s="159" t="str">
        <f>IF(AQ83="","",VLOOKUP(AQ83,'シフト記号表（従来型・ユニット型共通）'!$C$6:$L$47,10,FALSE))</f>
        <v/>
      </c>
      <c r="AR84" s="159" t="str">
        <f>IF(AR83="","",VLOOKUP(AR83,'シフト記号表（従来型・ユニット型共通）'!$C$6:$L$47,10,FALSE))</f>
        <v/>
      </c>
      <c r="AS84" s="159" t="str">
        <f>IF(AS83="","",VLOOKUP(AS83,'シフト記号表（従来型・ユニット型共通）'!$C$6:$L$47,10,FALSE))</f>
        <v/>
      </c>
      <c r="AT84" s="159" t="str">
        <f>IF(AT83="","",VLOOKUP(AT83,'シフト記号表（従来型・ユニット型共通）'!$C$6:$L$47,10,FALSE))</f>
        <v/>
      </c>
      <c r="AU84" s="160" t="str">
        <f>IF(AU83="","",VLOOKUP(AU83,'シフト記号表（従来型・ユニット型共通）'!$C$6:$L$47,10,FALSE))</f>
        <v/>
      </c>
      <c r="AV84" s="158" t="str">
        <f>IF(AV83="","",VLOOKUP(AV83,'シフト記号表（従来型・ユニット型共通）'!$C$6:$L$47,10,FALSE))</f>
        <v/>
      </c>
      <c r="AW84" s="159" t="str">
        <f>IF(AW83="","",VLOOKUP(AW83,'シフト記号表（従来型・ユニット型共通）'!$C$6:$L$47,10,FALSE))</f>
        <v/>
      </c>
      <c r="AX84" s="159" t="str">
        <f>IF(AX83="","",VLOOKUP(AX83,'シフト記号表（従来型・ユニット型共通）'!$C$6:$L$47,10,FALSE))</f>
        <v/>
      </c>
      <c r="AY84" s="159" t="str">
        <f>IF(AY83="","",VLOOKUP(AY83,'シフト記号表（従来型・ユニット型共通）'!$C$6:$L$47,10,FALSE))</f>
        <v/>
      </c>
      <c r="AZ84" s="159" t="str">
        <f>IF(AZ83="","",VLOOKUP(AZ83,'シフト記号表（従来型・ユニット型共通）'!$C$6:$L$47,10,FALSE))</f>
        <v/>
      </c>
      <c r="BA84" s="159" t="str">
        <f>IF(BA83="","",VLOOKUP(BA83,'シフト記号表（従来型・ユニット型共通）'!$C$6:$L$47,10,FALSE))</f>
        <v/>
      </c>
      <c r="BB84" s="160" t="str">
        <f>IF(BB83="","",VLOOKUP(BB83,'シフト記号表（従来型・ユニット型共通）'!$C$6:$L$47,10,FALSE))</f>
        <v/>
      </c>
      <c r="BC84" s="158" t="str">
        <f>IF(BC83="","",VLOOKUP(BC83,'シフト記号表（従来型・ユニット型共通）'!$C$6:$L$47,10,FALSE))</f>
        <v/>
      </c>
      <c r="BD84" s="159" t="str">
        <f>IF(BD83="","",VLOOKUP(BD83,'シフト記号表（従来型・ユニット型共通）'!$C$6:$L$47,10,FALSE))</f>
        <v/>
      </c>
      <c r="BE84" s="159" t="str">
        <f>IF(BE83="","",VLOOKUP(BE83,'シフト記号表（従来型・ユニット型共通）'!$C$6:$L$47,10,FALSE))</f>
        <v/>
      </c>
      <c r="BF84" s="1077">
        <f>IF($BI$3="４週",SUM(AA84:BB84),IF($BI$3="暦月",SUM(AA84:BE84),""))</f>
        <v>0</v>
      </c>
      <c r="BG84" s="1078"/>
      <c r="BH84" s="1079">
        <f>IF($BI$3="４週",BF84/4,IF($BI$3="暦月",(BF84/($BI$8/7)),""))</f>
        <v>0</v>
      </c>
      <c r="BI84" s="1078"/>
      <c r="BJ84" s="1074"/>
      <c r="BK84" s="1075"/>
      <c r="BL84" s="1075"/>
      <c r="BM84" s="1075"/>
      <c r="BN84" s="1076"/>
    </row>
    <row r="85" spans="2:66" ht="20.25" customHeight="1" x14ac:dyDescent="0.15">
      <c r="B85" s="992">
        <f>B83+1</f>
        <v>35</v>
      </c>
      <c r="C85" s="994"/>
      <c r="D85" s="996"/>
      <c r="E85" s="965"/>
      <c r="F85" s="997"/>
      <c r="G85" s="999"/>
      <c r="H85" s="1000"/>
      <c r="I85" s="153"/>
      <c r="J85" s="154"/>
      <c r="K85" s="153"/>
      <c r="L85" s="154"/>
      <c r="M85" s="1003"/>
      <c r="N85" s="1004"/>
      <c r="O85" s="1052"/>
      <c r="P85" s="1053"/>
      <c r="Q85" s="1053"/>
      <c r="R85" s="1000"/>
      <c r="S85" s="1022"/>
      <c r="T85" s="1023"/>
      <c r="U85" s="1023"/>
      <c r="V85" s="1023"/>
      <c r="W85" s="1024"/>
      <c r="X85" s="173" t="s">
        <v>192</v>
      </c>
      <c r="Z85" s="174"/>
      <c r="AA85" s="166"/>
      <c r="AB85" s="167"/>
      <c r="AC85" s="167"/>
      <c r="AD85" s="167"/>
      <c r="AE85" s="167"/>
      <c r="AF85" s="167"/>
      <c r="AG85" s="168"/>
      <c r="AH85" s="166"/>
      <c r="AI85" s="167"/>
      <c r="AJ85" s="167"/>
      <c r="AK85" s="167"/>
      <c r="AL85" s="167"/>
      <c r="AM85" s="167"/>
      <c r="AN85" s="168"/>
      <c r="AO85" s="166"/>
      <c r="AP85" s="167"/>
      <c r="AQ85" s="167"/>
      <c r="AR85" s="167"/>
      <c r="AS85" s="167"/>
      <c r="AT85" s="167"/>
      <c r="AU85" s="168"/>
      <c r="AV85" s="166"/>
      <c r="AW85" s="167"/>
      <c r="AX85" s="167"/>
      <c r="AY85" s="167"/>
      <c r="AZ85" s="167"/>
      <c r="BA85" s="167"/>
      <c r="BB85" s="168"/>
      <c r="BC85" s="166"/>
      <c r="BD85" s="167"/>
      <c r="BE85" s="169"/>
      <c r="BF85" s="1054"/>
      <c r="BG85" s="1055"/>
      <c r="BH85" s="1056"/>
      <c r="BI85" s="1057"/>
      <c r="BJ85" s="1058"/>
      <c r="BK85" s="1059"/>
      <c r="BL85" s="1059"/>
      <c r="BM85" s="1059"/>
      <c r="BN85" s="1060"/>
    </row>
    <row r="86" spans="2:66" ht="20.25" customHeight="1" x14ac:dyDescent="0.15">
      <c r="B86" s="993"/>
      <c r="C86" s="995"/>
      <c r="D86" s="998"/>
      <c r="E86" s="965"/>
      <c r="F86" s="997"/>
      <c r="G86" s="1080"/>
      <c r="H86" s="1081"/>
      <c r="I86" s="175"/>
      <c r="J86" s="176">
        <f>G85</f>
        <v>0</v>
      </c>
      <c r="K86" s="175"/>
      <c r="L86" s="176">
        <f>M85</f>
        <v>0</v>
      </c>
      <c r="M86" s="1082"/>
      <c r="N86" s="1083"/>
      <c r="O86" s="1084"/>
      <c r="P86" s="1085"/>
      <c r="Q86" s="1085"/>
      <c r="R86" s="1081"/>
      <c r="S86" s="1022"/>
      <c r="T86" s="1023"/>
      <c r="U86" s="1023"/>
      <c r="V86" s="1023"/>
      <c r="W86" s="1024"/>
      <c r="X86" s="170" t="s">
        <v>195</v>
      </c>
      <c r="Y86" s="171"/>
      <c r="Z86" s="172"/>
      <c r="AA86" s="158" t="str">
        <f>IF(AA85="","",VLOOKUP(AA85,'シフト記号表（従来型・ユニット型共通）'!$C$6:$L$47,10,FALSE))</f>
        <v/>
      </c>
      <c r="AB86" s="159" t="str">
        <f>IF(AB85="","",VLOOKUP(AB85,'シフト記号表（従来型・ユニット型共通）'!$C$6:$L$47,10,FALSE))</f>
        <v/>
      </c>
      <c r="AC86" s="159" t="str">
        <f>IF(AC85="","",VLOOKUP(AC85,'シフト記号表（従来型・ユニット型共通）'!$C$6:$L$47,10,FALSE))</f>
        <v/>
      </c>
      <c r="AD86" s="159" t="str">
        <f>IF(AD85="","",VLOOKUP(AD85,'シフト記号表（従来型・ユニット型共通）'!$C$6:$L$47,10,FALSE))</f>
        <v/>
      </c>
      <c r="AE86" s="159" t="str">
        <f>IF(AE85="","",VLOOKUP(AE85,'シフト記号表（従来型・ユニット型共通）'!$C$6:$L$47,10,FALSE))</f>
        <v/>
      </c>
      <c r="AF86" s="159" t="str">
        <f>IF(AF85="","",VLOOKUP(AF85,'シフト記号表（従来型・ユニット型共通）'!$C$6:$L$47,10,FALSE))</f>
        <v/>
      </c>
      <c r="AG86" s="160" t="str">
        <f>IF(AG85="","",VLOOKUP(AG85,'シフト記号表（従来型・ユニット型共通）'!$C$6:$L$47,10,FALSE))</f>
        <v/>
      </c>
      <c r="AH86" s="158" t="str">
        <f>IF(AH85="","",VLOOKUP(AH85,'シフト記号表（従来型・ユニット型共通）'!$C$6:$L$47,10,FALSE))</f>
        <v/>
      </c>
      <c r="AI86" s="159" t="str">
        <f>IF(AI85="","",VLOOKUP(AI85,'シフト記号表（従来型・ユニット型共通）'!$C$6:$L$47,10,FALSE))</f>
        <v/>
      </c>
      <c r="AJ86" s="159" t="str">
        <f>IF(AJ85="","",VLOOKUP(AJ85,'シフト記号表（従来型・ユニット型共通）'!$C$6:$L$47,10,FALSE))</f>
        <v/>
      </c>
      <c r="AK86" s="159" t="str">
        <f>IF(AK85="","",VLOOKUP(AK85,'シフト記号表（従来型・ユニット型共通）'!$C$6:$L$47,10,FALSE))</f>
        <v/>
      </c>
      <c r="AL86" s="159" t="str">
        <f>IF(AL85="","",VLOOKUP(AL85,'シフト記号表（従来型・ユニット型共通）'!$C$6:$L$47,10,FALSE))</f>
        <v/>
      </c>
      <c r="AM86" s="159" t="str">
        <f>IF(AM85="","",VLOOKUP(AM85,'シフト記号表（従来型・ユニット型共通）'!$C$6:$L$47,10,FALSE))</f>
        <v/>
      </c>
      <c r="AN86" s="160" t="str">
        <f>IF(AN85="","",VLOOKUP(AN85,'シフト記号表（従来型・ユニット型共通）'!$C$6:$L$47,10,FALSE))</f>
        <v/>
      </c>
      <c r="AO86" s="158" t="str">
        <f>IF(AO85="","",VLOOKUP(AO85,'シフト記号表（従来型・ユニット型共通）'!$C$6:$L$47,10,FALSE))</f>
        <v/>
      </c>
      <c r="AP86" s="159" t="str">
        <f>IF(AP85="","",VLOOKUP(AP85,'シフト記号表（従来型・ユニット型共通）'!$C$6:$L$47,10,FALSE))</f>
        <v/>
      </c>
      <c r="AQ86" s="159" t="str">
        <f>IF(AQ85="","",VLOOKUP(AQ85,'シフト記号表（従来型・ユニット型共通）'!$C$6:$L$47,10,FALSE))</f>
        <v/>
      </c>
      <c r="AR86" s="159" t="str">
        <f>IF(AR85="","",VLOOKUP(AR85,'シフト記号表（従来型・ユニット型共通）'!$C$6:$L$47,10,FALSE))</f>
        <v/>
      </c>
      <c r="AS86" s="159" t="str">
        <f>IF(AS85="","",VLOOKUP(AS85,'シフト記号表（従来型・ユニット型共通）'!$C$6:$L$47,10,FALSE))</f>
        <v/>
      </c>
      <c r="AT86" s="159" t="str">
        <f>IF(AT85="","",VLOOKUP(AT85,'シフト記号表（従来型・ユニット型共通）'!$C$6:$L$47,10,FALSE))</f>
        <v/>
      </c>
      <c r="AU86" s="160" t="str">
        <f>IF(AU85="","",VLOOKUP(AU85,'シフト記号表（従来型・ユニット型共通）'!$C$6:$L$47,10,FALSE))</f>
        <v/>
      </c>
      <c r="AV86" s="158" t="str">
        <f>IF(AV85="","",VLOOKUP(AV85,'シフト記号表（従来型・ユニット型共通）'!$C$6:$L$47,10,FALSE))</f>
        <v/>
      </c>
      <c r="AW86" s="159" t="str">
        <f>IF(AW85="","",VLOOKUP(AW85,'シフト記号表（従来型・ユニット型共通）'!$C$6:$L$47,10,FALSE))</f>
        <v/>
      </c>
      <c r="AX86" s="159" t="str">
        <f>IF(AX85="","",VLOOKUP(AX85,'シフト記号表（従来型・ユニット型共通）'!$C$6:$L$47,10,FALSE))</f>
        <v/>
      </c>
      <c r="AY86" s="159" t="str">
        <f>IF(AY85="","",VLOOKUP(AY85,'シフト記号表（従来型・ユニット型共通）'!$C$6:$L$47,10,FALSE))</f>
        <v/>
      </c>
      <c r="AZ86" s="159" t="str">
        <f>IF(AZ85="","",VLOOKUP(AZ85,'シフト記号表（従来型・ユニット型共通）'!$C$6:$L$47,10,FALSE))</f>
        <v/>
      </c>
      <c r="BA86" s="159" t="str">
        <f>IF(BA85="","",VLOOKUP(BA85,'シフト記号表（従来型・ユニット型共通）'!$C$6:$L$47,10,FALSE))</f>
        <v/>
      </c>
      <c r="BB86" s="160" t="str">
        <f>IF(BB85="","",VLOOKUP(BB85,'シフト記号表（従来型・ユニット型共通）'!$C$6:$L$47,10,FALSE))</f>
        <v/>
      </c>
      <c r="BC86" s="158" t="str">
        <f>IF(BC85="","",VLOOKUP(BC85,'シフト記号表（従来型・ユニット型共通）'!$C$6:$L$47,10,FALSE))</f>
        <v/>
      </c>
      <c r="BD86" s="159" t="str">
        <f>IF(BD85="","",VLOOKUP(BD85,'シフト記号表（従来型・ユニット型共通）'!$C$6:$L$47,10,FALSE))</f>
        <v/>
      </c>
      <c r="BE86" s="159" t="str">
        <f>IF(BE85="","",VLOOKUP(BE85,'シフト記号表（従来型・ユニット型共通）'!$C$6:$L$47,10,FALSE))</f>
        <v/>
      </c>
      <c r="BF86" s="1077">
        <f>IF($BI$3="４週",SUM(AA86:BB86),IF($BI$3="暦月",SUM(AA86:BE86),""))</f>
        <v>0</v>
      </c>
      <c r="BG86" s="1078"/>
      <c r="BH86" s="1079">
        <f>IF($BI$3="４週",BF86/4,IF($BI$3="暦月",(BF86/($BI$8/7)),""))</f>
        <v>0</v>
      </c>
      <c r="BI86" s="1078"/>
      <c r="BJ86" s="1074"/>
      <c r="BK86" s="1075"/>
      <c r="BL86" s="1075"/>
      <c r="BM86" s="1075"/>
      <c r="BN86" s="1076"/>
    </row>
    <row r="87" spans="2:66" ht="20.25" customHeight="1" x14ac:dyDescent="0.15">
      <c r="B87" s="992">
        <f>B85+1</f>
        <v>36</v>
      </c>
      <c r="C87" s="994"/>
      <c r="D87" s="996"/>
      <c r="E87" s="965"/>
      <c r="F87" s="997"/>
      <c r="G87" s="999"/>
      <c r="H87" s="1000"/>
      <c r="I87" s="153"/>
      <c r="J87" s="154"/>
      <c r="K87" s="153"/>
      <c r="L87" s="154"/>
      <c r="M87" s="1003"/>
      <c r="N87" s="1004"/>
      <c r="O87" s="1052"/>
      <c r="P87" s="1053"/>
      <c r="Q87" s="1053"/>
      <c r="R87" s="1000"/>
      <c r="S87" s="1022"/>
      <c r="T87" s="1023"/>
      <c r="U87" s="1023"/>
      <c r="V87" s="1023"/>
      <c r="W87" s="1024"/>
      <c r="X87" s="173" t="s">
        <v>192</v>
      </c>
      <c r="Z87" s="174"/>
      <c r="AA87" s="166"/>
      <c r="AB87" s="167"/>
      <c r="AC87" s="167"/>
      <c r="AD87" s="167"/>
      <c r="AE87" s="167"/>
      <c r="AF87" s="167"/>
      <c r="AG87" s="168"/>
      <c r="AH87" s="166"/>
      <c r="AI87" s="167"/>
      <c r="AJ87" s="167"/>
      <c r="AK87" s="167"/>
      <c r="AL87" s="167"/>
      <c r="AM87" s="167"/>
      <c r="AN87" s="168"/>
      <c r="AO87" s="166"/>
      <c r="AP87" s="167"/>
      <c r="AQ87" s="167"/>
      <c r="AR87" s="167"/>
      <c r="AS87" s="167"/>
      <c r="AT87" s="167"/>
      <c r="AU87" s="168"/>
      <c r="AV87" s="166"/>
      <c r="AW87" s="167"/>
      <c r="AX87" s="167"/>
      <c r="AY87" s="167"/>
      <c r="AZ87" s="167"/>
      <c r="BA87" s="167"/>
      <c r="BB87" s="168"/>
      <c r="BC87" s="166"/>
      <c r="BD87" s="167"/>
      <c r="BE87" s="169"/>
      <c r="BF87" s="1054"/>
      <c r="BG87" s="1055"/>
      <c r="BH87" s="1056"/>
      <c r="BI87" s="1057"/>
      <c r="BJ87" s="1058"/>
      <c r="BK87" s="1059"/>
      <c r="BL87" s="1059"/>
      <c r="BM87" s="1059"/>
      <c r="BN87" s="1060"/>
    </row>
    <row r="88" spans="2:66" ht="20.25" customHeight="1" x14ac:dyDescent="0.15">
      <c r="B88" s="993"/>
      <c r="C88" s="995"/>
      <c r="D88" s="998"/>
      <c r="E88" s="965"/>
      <c r="F88" s="997"/>
      <c r="G88" s="1080"/>
      <c r="H88" s="1081"/>
      <c r="I88" s="175"/>
      <c r="J88" s="176">
        <f>G87</f>
        <v>0</v>
      </c>
      <c r="K88" s="175"/>
      <c r="L88" s="176">
        <f>M87</f>
        <v>0</v>
      </c>
      <c r="M88" s="1082"/>
      <c r="N88" s="1083"/>
      <c r="O88" s="1084"/>
      <c r="P88" s="1085"/>
      <c r="Q88" s="1085"/>
      <c r="R88" s="1081"/>
      <c r="S88" s="1022"/>
      <c r="T88" s="1023"/>
      <c r="U88" s="1023"/>
      <c r="V88" s="1023"/>
      <c r="W88" s="1024"/>
      <c r="X88" s="170" t="s">
        <v>195</v>
      </c>
      <c r="Y88" s="171"/>
      <c r="Z88" s="172"/>
      <c r="AA88" s="158" t="str">
        <f>IF(AA87="","",VLOOKUP(AA87,'シフト記号表（従来型・ユニット型共通）'!$C$6:$L$47,10,FALSE))</f>
        <v/>
      </c>
      <c r="AB88" s="159" t="str">
        <f>IF(AB87="","",VLOOKUP(AB87,'シフト記号表（従来型・ユニット型共通）'!$C$6:$L$47,10,FALSE))</f>
        <v/>
      </c>
      <c r="AC88" s="159" t="str">
        <f>IF(AC87="","",VLOOKUP(AC87,'シフト記号表（従来型・ユニット型共通）'!$C$6:$L$47,10,FALSE))</f>
        <v/>
      </c>
      <c r="AD88" s="159" t="str">
        <f>IF(AD87="","",VLOOKUP(AD87,'シフト記号表（従来型・ユニット型共通）'!$C$6:$L$47,10,FALSE))</f>
        <v/>
      </c>
      <c r="AE88" s="159" t="str">
        <f>IF(AE87="","",VLOOKUP(AE87,'シフト記号表（従来型・ユニット型共通）'!$C$6:$L$47,10,FALSE))</f>
        <v/>
      </c>
      <c r="AF88" s="159" t="str">
        <f>IF(AF87="","",VLOOKUP(AF87,'シフト記号表（従来型・ユニット型共通）'!$C$6:$L$47,10,FALSE))</f>
        <v/>
      </c>
      <c r="AG88" s="160" t="str">
        <f>IF(AG87="","",VLOOKUP(AG87,'シフト記号表（従来型・ユニット型共通）'!$C$6:$L$47,10,FALSE))</f>
        <v/>
      </c>
      <c r="AH88" s="158" t="str">
        <f>IF(AH87="","",VLOOKUP(AH87,'シフト記号表（従来型・ユニット型共通）'!$C$6:$L$47,10,FALSE))</f>
        <v/>
      </c>
      <c r="AI88" s="159" t="str">
        <f>IF(AI87="","",VLOOKUP(AI87,'シフト記号表（従来型・ユニット型共通）'!$C$6:$L$47,10,FALSE))</f>
        <v/>
      </c>
      <c r="AJ88" s="159" t="str">
        <f>IF(AJ87="","",VLOOKUP(AJ87,'シフト記号表（従来型・ユニット型共通）'!$C$6:$L$47,10,FALSE))</f>
        <v/>
      </c>
      <c r="AK88" s="159" t="str">
        <f>IF(AK87="","",VLOOKUP(AK87,'シフト記号表（従来型・ユニット型共通）'!$C$6:$L$47,10,FALSE))</f>
        <v/>
      </c>
      <c r="AL88" s="159" t="str">
        <f>IF(AL87="","",VLOOKUP(AL87,'シフト記号表（従来型・ユニット型共通）'!$C$6:$L$47,10,FALSE))</f>
        <v/>
      </c>
      <c r="AM88" s="159" t="str">
        <f>IF(AM87="","",VLOOKUP(AM87,'シフト記号表（従来型・ユニット型共通）'!$C$6:$L$47,10,FALSE))</f>
        <v/>
      </c>
      <c r="AN88" s="160" t="str">
        <f>IF(AN87="","",VLOOKUP(AN87,'シフト記号表（従来型・ユニット型共通）'!$C$6:$L$47,10,FALSE))</f>
        <v/>
      </c>
      <c r="AO88" s="158" t="str">
        <f>IF(AO87="","",VLOOKUP(AO87,'シフト記号表（従来型・ユニット型共通）'!$C$6:$L$47,10,FALSE))</f>
        <v/>
      </c>
      <c r="AP88" s="159" t="str">
        <f>IF(AP87="","",VLOOKUP(AP87,'シフト記号表（従来型・ユニット型共通）'!$C$6:$L$47,10,FALSE))</f>
        <v/>
      </c>
      <c r="AQ88" s="159" t="str">
        <f>IF(AQ87="","",VLOOKUP(AQ87,'シフト記号表（従来型・ユニット型共通）'!$C$6:$L$47,10,FALSE))</f>
        <v/>
      </c>
      <c r="AR88" s="159" t="str">
        <f>IF(AR87="","",VLOOKUP(AR87,'シフト記号表（従来型・ユニット型共通）'!$C$6:$L$47,10,FALSE))</f>
        <v/>
      </c>
      <c r="AS88" s="159" t="str">
        <f>IF(AS87="","",VLOOKUP(AS87,'シフト記号表（従来型・ユニット型共通）'!$C$6:$L$47,10,FALSE))</f>
        <v/>
      </c>
      <c r="AT88" s="159" t="str">
        <f>IF(AT87="","",VLOOKUP(AT87,'シフト記号表（従来型・ユニット型共通）'!$C$6:$L$47,10,FALSE))</f>
        <v/>
      </c>
      <c r="AU88" s="160" t="str">
        <f>IF(AU87="","",VLOOKUP(AU87,'シフト記号表（従来型・ユニット型共通）'!$C$6:$L$47,10,FALSE))</f>
        <v/>
      </c>
      <c r="AV88" s="158" t="str">
        <f>IF(AV87="","",VLOOKUP(AV87,'シフト記号表（従来型・ユニット型共通）'!$C$6:$L$47,10,FALSE))</f>
        <v/>
      </c>
      <c r="AW88" s="159" t="str">
        <f>IF(AW87="","",VLOOKUP(AW87,'シフト記号表（従来型・ユニット型共通）'!$C$6:$L$47,10,FALSE))</f>
        <v/>
      </c>
      <c r="AX88" s="159" t="str">
        <f>IF(AX87="","",VLOOKUP(AX87,'シフト記号表（従来型・ユニット型共通）'!$C$6:$L$47,10,FALSE))</f>
        <v/>
      </c>
      <c r="AY88" s="159" t="str">
        <f>IF(AY87="","",VLOOKUP(AY87,'シフト記号表（従来型・ユニット型共通）'!$C$6:$L$47,10,FALSE))</f>
        <v/>
      </c>
      <c r="AZ88" s="159" t="str">
        <f>IF(AZ87="","",VLOOKUP(AZ87,'シフト記号表（従来型・ユニット型共通）'!$C$6:$L$47,10,FALSE))</f>
        <v/>
      </c>
      <c r="BA88" s="159" t="str">
        <f>IF(BA87="","",VLOOKUP(BA87,'シフト記号表（従来型・ユニット型共通）'!$C$6:$L$47,10,FALSE))</f>
        <v/>
      </c>
      <c r="BB88" s="160" t="str">
        <f>IF(BB87="","",VLOOKUP(BB87,'シフト記号表（従来型・ユニット型共通）'!$C$6:$L$47,10,FALSE))</f>
        <v/>
      </c>
      <c r="BC88" s="158" t="str">
        <f>IF(BC87="","",VLOOKUP(BC87,'シフト記号表（従来型・ユニット型共通）'!$C$6:$L$47,10,FALSE))</f>
        <v/>
      </c>
      <c r="BD88" s="159" t="str">
        <f>IF(BD87="","",VLOOKUP(BD87,'シフト記号表（従来型・ユニット型共通）'!$C$6:$L$47,10,FALSE))</f>
        <v/>
      </c>
      <c r="BE88" s="159" t="str">
        <f>IF(BE87="","",VLOOKUP(BE87,'シフト記号表（従来型・ユニット型共通）'!$C$6:$L$47,10,FALSE))</f>
        <v/>
      </c>
      <c r="BF88" s="1077">
        <f>IF($BI$3="４週",SUM(AA88:BB88),IF($BI$3="暦月",SUM(AA88:BE88),""))</f>
        <v>0</v>
      </c>
      <c r="BG88" s="1078"/>
      <c r="BH88" s="1079">
        <f>IF($BI$3="４週",BF88/4,IF($BI$3="暦月",(BF88/($BI$8/7)),""))</f>
        <v>0</v>
      </c>
      <c r="BI88" s="1078"/>
      <c r="BJ88" s="1074"/>
      <c r="BK88" s="1075"/>
      <c r="BL88" s="1075"/>
      <c r="BM88" s="1075"/>
      <c r="BN88" s="1076"/>
    </row>
    <row r="89" spans="2:66" ht="20.25" customHeight="1" x14ac:dyDescent="0.15">
      <c r="B89" s="992">
        <f>B87+1</f>
        <v>37</v>
      </c>
      <c r="C89" s="994"/>
      <c r="D89" s="996"/>
      <c r="E89" s="965"/>
      <c r="F89" s="997"/>
      <c r="G89" s="999"/>
      <c r="H89" s="1000"/>
      <c r="I89" s="153"/>
      <c r="J89" s="154"/>
      <c r="K89" s="153"/>
      <c r="L89" s="154"/>
      <c r="M89" s="1003"/>
      <c r="N89" s="1004"/>
      <c r="O89" s="1052"/>
      <c r="P89" s="1053"/>
      <c r="Q89" s="1053"/>
      <c r="R89" s="1000"/>
      <c r="S89" s="1022"/>
      <c r="T89" s="1023"/>
      <c r="U89" s="1023"/>
      <c r="V89" s="1023"/>
      <c r="W89" s="1024"/>
      <c r="X89" s="173" t="s">
        <v>192</v>
      </c>
      <c r="Z89" s="174"/>
      <c r="AA89" s="166"/>
      <c r="AB89" s="167"/>
      <c r="AC89" s="167"/>
      <c r="AD89" s="167"/>
      <c r="AE89" s="167"/>
      <c r="AF89" s="167"/>
      <c r="AG89" s="168"/>
      <c r="AH89" s="166"/>
      <c r="AI89" s="167"/>
      <c r="AJ89" s="167"/>
      <c r="AK89" s="167"/>
      <c r="AL89" s="167"/>
      <c r="AM89" s="167"/>
      <c r="AN89" s="168"/>
      <c r="AO89" s="166"/>
      <c r="AP89" s="167"/>
      <c r="AQ89" s="167"/>
      <c r="AR89" s="167"/>
      <c r="AS89" s="167"/>
      <c r="AT89" s="167"/>
      <c r="AU89" s="168"/>
      <c r="AV89" s="166"/>
      <c r="AW89" s="167"/>
      <c r="AX89" s="167"/>
      <c r="AY89" s="167"/>
      <c r="AZ89" s="167"/>
      <c r="BA89" s="167"/>
      <c r="BB89" s="168"/>
      <c r="BC89" s="166"/>
      <c r="BD89" s="167"/>
      <c r="BE89" s="169"/>
      <c r="BF89" s="1054"/>
      <c r="BG89" s="1055"/>
      <c r="BH89" s="1056"/>
      <c r="BI89" s="1057"/>
      <c r="BJ89" s="1058"/>
      <c r="BK89" s="1059"/>
      <c r="BL89" s="1059"/>
      <c r="BM89" s="1059"/>
      <c r="BN89" s="1060"/>
    </row>
    <row r="90" spans="2:66" ht="20.25" customHeight="1" x14ac:dyDescent="0.15">
      <c r="B90" s="993"/>
      <c r="C90" s="995"/>
      <c r="D90" s="998"/>
      <c r="E90" s="965"/>
      <c r="F90" s="997"/>
      <c r="G90" s="1080"/>
      <c r="H90" s="1081"/>
      <c r="I90" s="175"/>
      <c r="J90" s="176">
        <f>G89</f>
        <v>0</v>
      </c>
      <c r="K90" s="175"/>
      <c r="L90" s="176">
        <f>M89</f>
        <v>0</v>
      </c>
      <c r="M90" s="1082"/>
      <c r="N90" s="1083"/>
      <c r="O90" s="1084"/>
      <c r="P90" s="1085"/>
      <c r="Q90" s="1085"/>
      <c r="R90" s="1081"/>
      <c r="S90" s="1022"/>
      <c r="T90" s="1023"/>
      <c r="U90" s="1023"/>
      <c r="V90" s="1023"/>
      <c r="W90" s="1024"/>
      <c r="X90" s="170" t="s">
        <v>195</v>
      </c>
      <c r="Y90" s="171"/>
      <c r="Z90" s="172"/>
      <c r="AA90" s="158" t="str">
        <f>IF(AA89="","",VLOOKUP(AA89,'シフト記号表（従来型・ユニット型共通）'!$C$6:$L$47,10,FALSE))</f>
        <v/>
      </c>
      <c r="AB90" s="159" t="str">
        <f>IF(AB89="","",VLOOKUP(AB89,'シフト記号表（従来型・ユニット型共通）'!$C$6:$L$47,10,FALSE))</f>
        <v/>
      </c>
      <c r="AC90" s="159" t="str">
        <f>IF(AC89="","",VLOOKUP(AC89,'シフト記号表（従来型・ユニット型共通）'!$C$6:$L$47,10,FALSE))</f>
        <v/>
      </c>
      <c r="AD90" s="159" t="str">
        <f>IF(AD89="","",VLOOKUP(AD89,'シフト記号表（従来型・ユニット型共通）'!$C$6:$L$47,10,FALSE))</f>
        <v/>
      </c>
      <c r="AE90" s="159" t="str">
        <f>IF(AE89="","",VLOOKUP(AE89,'シフト記号表（従来型・ユニット型共通）'!$C$6:$L$47,10,FALSE))</f>
        <v/>
      </c>
      <c r="AF90" s="159" t="str">
        <f>IF(AF89="","",VLOOKUP(AF89,'シフト記号表（従来型・ユニット型共通）'!$C$6:$L$47,10,FALSE))</f>
        <v/>
      </c>
      <c r="AG90" s="160" t="str">
        <f>IF(AG89="","",VLOOKUP(AG89,'シフト記号表（従来型・ユニット型共通）'!$C$6:$L$47,10,FALSE))</f>
        <v/>
      </c>
      <c r="AH90" s="158" t="str">
        <f>IF(AH89="","",VLOOKUP(AH89,'シフト記号表（従来型・ユニット型共通）'!$C$6:$L$47,10,FALSE))</f>
        <v/>
      </c>
      <c r="AI90" s="159" t="str">
        <f>IF(AI89="","",VLOOKUP(AI89,'シフト記号表（従来型・ユニット型共通）'!$C$6:$L$47,10,FALSE))</f>
        <v/>
      </c>
      <c r="AJ90" s="159" t="str">
        <f>IF(AJ89="","",VLOOKUP(AJ89,'シフト記号表（従来型・ユニット型共通）'!$C$6:$L$47,10,FALSE))</f>
        <v/>
      </c>
      <c r="AK90" s="159" t="str">
        <f>IF(AK89="","",VLOOKUP(AK89,'シフト記号表（従来型・ユニット型共通）'!$C$6:$L$47,10,FALSE))</f>
        <v/>
      </c>
      <c r="AL90" s="159" t="str">
        <f>IF(AL89="","",VLOOKUP(AL89,'シフト記号表（従来型・ユニット型共通）'!$C$6:$L$47,10,FALSE))</f>
        <v/>
      </c>
      <c r="AM90" s="159" t="str">
        <f>IF(AM89="","",VLOOKUP(AM89,'シフト記号表（従来型・ユニット型共通）'!$C$6:$L$47,10,FALSE))</f>
        <v/>
      </c>
      <c r="AN90" s="160" t="str">
        <f>IF(AN89="","",VLOOKUP(AN89,'シフト記号表（従来型・ユニット型共通）'!$C$6:$L$47,10,FALSE))</f>
        <v/>
      </c>
      <c r="AO90" s="158" t="str">
        <f>IF(AO89="","",VLOOKUP(AO89,'シフト記号表（従来型・ユニット型共通）'!$C$6:$L$47,10,FALSE))</f>
        <v/>
      </c>
      <c r="AP90" s="159" t="str">
        <f>IF(AP89="","",VLOOKUP(AP89,'シフト記号表（従来型・ユニット型共通）'!$C$6:$L$47,10,FALSE))</f>
        <v/>
      </c>
      <c r="AQ90" s="159" t="str">
        <f>IF(AQ89="","",VLOOKUP(AQ89,'シフト記号表（従来型・ユニット型共通）'!$C$6:$L$47,10,FALSE))</f>
        <v/>
      </c>
      <c r="AR90" s="159" t="str">
        <f>IF(AR89="","",VLOOKUP(AR89,'シフト記号表（従来型・ユニット型共通）'!$C$6:$L$47,10,FALSE))</f>
        <v/>
      </c>
      <c r="AS90" s="159" t="str">
        <f>IF(AS89="","",VLOOKUP(AS89,'シフト記号表（従来型・ユニット型共通）'!$C$6:$L$47,10,FALSE))</f>
        <v/>
      </c>
      <c r="AT90" s="159" t="str">
        <f>IF(AT89="","",VLOOKUP(AT89,'シフト記号表（従来型・ユニット型共通）'!$C$6:$L$47,10,FALSE))</f>
        <v/>
      </c>
      <c r="AU90" s="160" t="str">
        <f>IF(AU89="","",VLOOKUP(AU89,'シフト記号表（従来型・ユニット型共通）'!$C$6:$L$47,10,FALSE))</f>
        <v/>
      </c>
      <c r="AV90" s="158" t="str">
        <f>IF(AV89="","",VLOOKUP(AV89,'シフト記号表（従来型・ユニット型共通）'!$C$6:$L$47,10,FALSE))</f>
        <v/>
      </c>
      <c r="AW90" s="159" t="str">
        <f>IF(AW89="","",VLOOKUP(AW89,'シフト記号表（従来型・ユニット型共通）'!$C$6:$L$47,10,FALSE))</f>
        <v/>
      </c>
      <c r="AX90" s="159" t="str">
        <f>IF(AX89="","",VLOOKUP(AX89,'シフト記号表（従来型・ユニット型共通）'!$C$6:$L$47,10,FALSE))</f>
        <v/>
      </c>
      <c r="AY90" s="159" t="str">
        <f>IF(AY89="","",VLOOKUP(AY89,'シフト記号表（従来型・ユニット型共通）'!$C$6:$L$47,10,FALSE))</f>
        <v/>
      </c>
      <c r="AZ90" s="159" t="str">
        <f>IF(AZ89="","",VLOOKUP(AZ89,'シフト記号表（従来型・ユニット型共通）'!$C$6:$L$47,10,FALSE))</f>
        <v/>
      </c>
      <c r="BA90" s="159" t="str">
        <f>IF(BA89="","",VLOOKUP(BA89,'シフト記号表（従来型・ユニット型共通）'!$C$6:$L$47,10,FALSE))</f>
        <v/>
      </c>
      <c r="BB90" s="160" t="str">
        <f>IF(BB89="","",VLOOKUP(BB89,'シフト記号表（従来型・ユニット型共通）'!$C$6:$L$47,10,FALSE))</f>
        <v/>
      </c>
      <c r="BC90" s="158" t="str">
        <f>IF(BC89="","",VLOOKUP(BC89,'シフト記号表（従来型・ユニット型共通）'!$C$6:$L$47,10,FALSE))</f>
        <v/>
      </c>
      <c r="BD90" s="159" t="str">
        <f>IF(BD89="","",VLOOKUP(BD89,'シフト記号表（従来型・ユニット型共通）'!$C$6:$L$47,10,FALSE))</f>
        <v/>
      </c>
      <c r="BE90" s="159" t="str">
        <f>IF(BE89="","",VLOOKUP(BE89,'シフト記号表（従来型・ユニット型共通）'!$C$6:$L$47,10,FALSE))</f>
        <v/>
      </c>
      <c r="BF90" s="1077">
        <f>IF($BI$3="４週",SUM(AA90:BB90),IF($BI$3="暦月",SUM(AA90:BE90),""))</f>
        <v>0</v>
      </c>
      <c r="BG90" s="1078"/>
      <c r="BH90" s="1079">
        <f>IF($BI$3="４週",BF90/4,IF($BI$3="暦月",(BF90/($BI$8/7)),""))</f>
        <v>0</v>
      </c>
      <c r="BI90" s="1078"/>
      <c r="BJ90" s="1074"/>
      <c r="BK90" s="1075"/>
      <c r="BL90" s="1075"/>
      <c r="BM90" s="1075"/>
      <c r="BN90" s="1076"/>
    </row>
    <row r="91" spans="2:66" ht="20.25" customHeight="1" x14ac:dyDescent="0.15">
      <c r="B91" s="992">
        <f>B89+1</f>
        <v>38</v>
      </c>
      <c r="C91" s="994"/>
      <c r="D91" s="996"/>
      <c r="E91" s="965"/>
      <c r="F91" s="997"/>
      <c r="G91" s="999"/>
      <c r="H91" s="1000"/>
      <c r="I91" s="153"/>
      <c r="J91" s="154"/>
      <c r="K91" s="153"/>
      <c r="L91" s="154"/>
      <c r="M91" s="1003"/>
      <c r="N91" s="1004"/>
      <c r="O91" s="1052"/>
      <c r="P91" s="1053"/>
      <c r="Q91" s="1053"/>
      <c r="R91" s="1000"/>
      <c r="S91" s="1022"/>
      <c r="T91" s="1023"/>
      <c r="U91" s="1023"/>
      <c r="V91" s="1023"/>
      <c r="W91" s="1024"/>
      <c r="X91" s="173" t="s">
        <v>192</v>
      </c>
      <c r="Z91" s="174"/>
      <c r="AA91" s="166"/>
      <c r="AB91" s="167"/>
      <c r="AC91" s="167"/>
      <c r="AD91" s="167"/>
      <c r="AE91" s="167"/>
      <c r="AF91" s="167"/>
      <c r="AG91" s="168"/>
      <c r="AH91" s="166"/>
      <c r="AI91" s="167"/>
      <c r="AJ91" s="167"/>
      <c r="AK91" s="167"/>
      <c r="AL91" s="167"/>
      <c r="AM91" s="167"/>
      <c r="AN91" s="168"/>
      <c r="AO91" s="166"/>
      <c r="AP91" s="167"/>
      <c r="AQ91" s="167"/>
      <c r="AR91" s="167"/>
      <c r="AS91" s="167"/>
      <c r="AT91" s="167"/>
      <c r="AU91" s="168"/>
      <c r="AV91" s="166"/>
      <c r="AW91" s="167"/>
      <c r="AX91" s="167"/>
      <c r="AY91" s="167"/>
      <c r="AZ91" s="167"/>
      <c r="BA91" s="167"/>
      <c r="BB91" s="168"/>
      <c r="BC91" s="166"/>
      <c r="BD91" s="167"/>
      <c r="BE91" s="169"/>
      <c r="BF91" s="1054"/>
      <c r="BG91" s="1055"/>
      <c r="BH91" s="1056"/>
      <c r="BI91" s="1057"/>
      <c r="BJ91" s="1058"/>
      <c r="BK91" s="1059"/>
      <c r="BL91" s="1059"/>
      <c r="BM91" s="1059"/>
      <c r="BN91" s="1060"/>
    </row>
    <row r="92" spans="2:66" ht="20.25" customHeight="1" x14ac:dyDescent="0.15">
      <c r="B92" s="993"/>
      <c r="C92" s="995"/>
      <c r="D92" s="998"/>
      <c r="E92" s="965"/>
      <c r="F92" s="997"/>
      <c r="G92" s="1080"/>
      <c r="H92" s="1081"/>
      <c r="I92" s="175"/>
      <c r="J92" s="176">
        <f>G91</f>
        <v>0</v>
      </c>
      <c r="K92" s="175"/>
      <c r="L92" s="176">
        <f>M91</f>
        <v>0</v>
      </c>
      <c r="M92" s="1082"/>
      <c r="N92" s="1083"/>
      <c r="O92" s="1084"/>
      <c r="P92" s="1085"/>
      <c r="Q92" s="1085"/>
      <c r="R92" s="1081"/>
      <c r="S92" s="1022"/>
      <c r="T92" s="1023"/>
      <c r="U92" s="1023"/>
      <c r="V92" s="1023"/>
      <c r="W92" s="1024"/>
      <c r="X92" s="170" t="s">
        <v>195</v>
      </c>
      <c r="Y92" s="171"/>
      <c r="Z92" s="172"/>
      <c r="AA92" s="158" t="str">
        <f>IF(AA91="","",VLOOKUP(AA91,'シフト記号表（従来型・ユニット型共通）'!$C$6:$L$47,10,FALSE))</f>
        <v/>
      </c>
      <c r="AB92" s="159" t="str">
        <f>IF(AB91="","",VLOOKUP(AB91,'シフト記号表（従来型・ユニット型共通）'!$C$6:$L$47,10,FALSE))</f>
        <v/>
      </c>
      <c r="AC92" s="159" t="str">
        <f>IF(AC91="","",VLOOKUP(AC91,'シフト記号表（従来型・ユニット型共通）'!$C$6:$L$47,10,FALSE))</f>
        <v/>
      </c>
      <c r="AD92" s="159" t="str">
        <f>IF(AD91="","",VLOOKUP(AD91,'シフト記号表（従来型・ユニット型共通）'!$C$6:$L$47,10,FALSE))</f>
        <v/>
      </c>
      <c r="AE92" s="159" t="str">
        <f>IF(AE91="","",VLOOKUP(AE91,'シフト記号表（従来型・ユニット型共通）'!$C$6:$L$47,10,FALSE))</f>
        <v/>
      </c>
      <c r="AF92" s="159" t="str">
        <f>IF(AF91="","",VLOOKUP(AF91,'シフト記号表（従来型・ユニット型共通）'!$C$6:$L$47,10,FALSE))</f>
        <v/>
      </c>
      <c r="AG92" s="160" t="str">
        <f>IF(AG91="","",VLOOKUP(AG91,'シフト記号表（従来型・ユニット型共通）'!$C$6:$L$47,10,FALSE))</f>
        <v/>
      </c>
      <c r="AH92" s="158" t="str">
        <f>IF(AH91="","",VLOOKUP(AH91,'シフト記号表（従来型・ユニット型共通）'!$C$6:$L$47,10,FALSE))</f>
        <v/>
      </c>
      <c r="AI92" s="159" t="str">
        <f>IF(AI91="","",VLOOKUP(AI91,'シフト記号表（従来型・ユニット型共通）'!$C$6:$L$47,10,FALSE))</f>
        <v/>
      </c>
      <c r="AJ92" s="159" t="str">
        <f>IF(AJ91="","",VLOOKUP(AJ91,'シフト記号表（従来型・ユニット型共通）'!$C$6:$L$47,10,FALSE))</f>
        <v/>
      </c>
      <c r="AK92" s="159" t="str">
        <f>IF(AK91="","",VLOOKUP(AK91,'シフト記号表（従来型・ユニット型共通）'!$C$6:$L$47,10,FALSE))</f>
        <v/>
      </c>
      <c r="AL92" s="159" t="str">
        <f>IF(AL91="","",VLOOKUP(AL91,'シフト記号表（従来型・ユニット型共通）'!$C$6:$L$47,10,FALSE))</f>
        <v/>
      </c>
      <c r="AM92" s="159" t="str">
        <f>IF(AM91="","",VLOOKUP(AM91,'シフト記号表（従来型・ユニット型共通）'!$C$6:$L$47,10,FALSE))</f>
        <v/>
      </c>
      <c r="AN92" s="160" t="str">
        <f>IF(AN91="","",VLOOKUP(AN91,'シフト記号表（従来型・ユニット型共通）'!$C$6:$L$47,10,FALSE))</f>
        <v/>
      </c>
      <c r="AO92" s="158" t="str">
        <f>IF(AO91="","",VLOOKUP(AO91,'シフト記号表（従来型・ユニット型共通）'!$C$6:$L$47,10,FALSE))</f>
        <v/>
      </c>
      <c r="AP92" s="159" t="str">
        <f>IF(AP91="","",VLOOKUP(AP91,'シフト記号表（従来型・ユニット型共通）'!$C$6:$L$47,10,FALSE))</f>
        <v/>
      </c>
      <c r="AQ92" s="159" t="str">
        <f>IF(AQ91="","",VLOOKUP(AQ91,'シフト記号表（従来型・ユニット型共通）'!$C$6:$L$47,10,FALSE))</f>
        <v/>
      </c>
      <c r="AR92" s="159" t="str">
        <f>IF(AR91="","",VLOOKUP(AR91,'シフト記号表（従来型・ユニット型共通）'!$C$6:$L$47,10,FALSE))</f>
        <v/>
      </c>
      <c r="AS92" s="159" t="str">
        <f>IF(AS91="","",VLOOKUP(AS91,'シフト記号表（従来型・ユニット型共通）'!$C$6:$L$47,10,FALSE))</f>
        <v/>
      </c>
      <c r="AT92" s="159" t="str">
        <f>IF(AT91="","",VLOOKUP(AT91,'シフト記号表（従来型・ユニット型共通）'!$C$6:$L$47,10,FALSE))</f>
        <v/>
      </c>
      <c r="AU92" s="160" t="str">
        <f>IF(AU91="","",VLOOKUP(AU91,'シフト記号表（従来型・ユニット型共通）'!$C$6:$L$47,10,FALSE))</f>
        <v/>
      </c>
      <c r="AV92" s="158" t="str">
        <f>IF(AV91="","",VLOOKUP(AV91,'シフト記号表（従来型・ユニット型共通）'!$C$6:$L$47,10,FALSE))</f>
        <v/>
      </c>
      <c r="AW92" s="159" t="str">
        <f>IF(AW91="","",VLOOKUP(AW91,'シフト記号表（従来型・ユニット型共通）'!$C$6:$L$47,10,FALSE))</f>
        <v/>
      </c>
      <c r="AX92" s="159" t="str">
        <f>IF(AX91="","",VLOOKUP(AX91,'シフト記号表（従来型・ユニット型共通）'!$C$6:$L$47,10,FALSE))</f>
        <v/>
      </c>
      <c r="AY92" s="159" t="str">
        <f>IF(AY91="","",VLOOKUP(AY91,'シフト記号表（従来型・ユニット型共通）'!$C$6:$L$47,10,FALSE))</f>
        <v/>
      </c>
      <c r="AZ92" s="159" t="str">
        <f>IF(AZ91="","",VLOOKUP(AZ91,'シフト記号表（従来型・ユニット型共通）'!$C$6:$L$47,10,FALSE))</f>
        <v/>
      </c>
      <c r="BA92" s="159" t="str">
        <f>IF(BA91="","",VLOOKUP(BA91,'シフト記号表（従来型・ユニット型共通）'!$C$6:$L$47,10,FALSE))</f>
        <v/>
      </c>
      <c r="BB92" s="160" t="str">
        <f>IF(BB91="","",VLOOKUP(BB91,'シフト記号表（従来型・ユニット型共通）'!$C$6:$L$47,10,FALSE))</f>
        <v/>
      </c>
      <c r="BC92" s="158" t="str">
        <f>IF(BC91="","",VLOOKUP(BC91,'シフト記号表（従来型・ユニット型共通）'!$C$6:$L$47,10,FALSE))</f>
        <v/>
      </c>
      <c r="BD92" s="159" t="str">
        <f>IF(BD91="","",VLOOKUP(BD91,'シフト記号表（従来型・ユニット型共通）'!$C$6:$L$47,10,FALSE))</f>
        <v/>
      </c>
      <c r="BE92" s="159" t="str">
        <f>IF(BE91="","",VLOOKUP(BE91,'シフト記号表（従来型・ユニット型共通）'!$C$6:$L$47,10,FALSE))</f>
        <v/>
      </c>
      <c r="BF92" s="1077">
        <f>IF($BI$3="４週",SUM(AA92:BB92),IF($BI$3="暦月",SUM(AA92:BE92),""))</f>
        <v>0</v>
      </c>
      <c r="BG92" s="1078"/>
      <c r="BH92" s="1079">
        <f>IF($BI$3="４週",BF92/4,IF($BI$3="暦月",(BF92/($BI$8/7)),""))</f>
        <v>0</v>
      </c>
      <c r="BI92" s="1078"/>
      <c r="BJ92" s="1074"/>
      <c r="BK92" s="1075"/>
      <c r="BL92" s="1075"/>
      <c r="BM92" s="1075"/>
      <c r="BN92" s="1076"/>
    </row>
    <row r="93" spans="2:66" ht="20.25" customHeight="1" x14ac:dyDescent="0.15">
      <c r="B93" s="992">
        <f>B91+1</f>
        <v>39</v>
      </c>
      <c r="C93" s="994"/>
      <c r="D93" s="996"/>
      <c r="E93" s="965"/>
      <c r="F93" s="997"/>
      <c r="G93" s="999"/>
      <c r="H93" s="1000"/>
      <c r="I93" s="153"/>
      <c r="J93" s="154"/>
      <c r="K93" s="153"/>
      <c r="L93" s="154"/>
      <c r="M93" s="1003"/>
      <c r="N93" s="1004"/>
      <c r="O93" s="1052"/>
      <c r="P93" s="1053"/>
      <c r="Q93" s="1053"/>
      <c r="R93" s="1000"/>
      <c r="S93" s="1022"/>
      <c r="T93" s="1023"/>
      <c r="U93" s="1023"/>
      <c r="V93" s="1023"/>
      <c r="W93" s="1024"/>
      <c r="X93" s="173" t="s">
        <v>192</v>
      </c>
      <c r="Z93" s="174"/>
      <c r="AA93" s="166"/>
      <c r="AB93" s="167"/>
      <c r="AC93" s="167"/>
      <c r="AD93" s="167"/>
      <c r="AE93" s="167"/>
      <c r="AF93" s="167"/>
      <c r="AG93" s="168"/>
      <c r="AH93" s="166"/>
      <c r="AI93" s="167"/>
      <c r="AJ93" s="167"/>
      <c r="AK93" s="167"/>
      <c r="AL93" s="167"/>
      <c r="AM93" s="167"/>
      <c r="AN93" s="168"/>
      <c r="AO93" s="166"/>
      <c r="AP93" s="167"/>
      <c r="AQ93" s="167"/>
      <c r="AR93" s="167"/>
      <c r="AS93" s="167"/>
      <c r="AT93" s="167"/>
      <c r="AU93" s="168"/>
      <c r="AV93" s="166"/>
      <c r="AW93" s="167"/>
      <c r="AX93" s="167"/>
      <c r="AY93" s="167"/>
      <c r="AZ93" s="167"/>
      <c r="BA93" s="167"/>
      <c r="BB93" s="168"/>
      <c r="BC93" s="166"/>
      <c r="BD93" s="167"/>
      <c r="BE93" s="169"/>
      <c r="BF93" s="1054"/>
      <c r="BG93" s="1055"/>
      <c r="BH93" s="1056"/>
      <c r="BI93" s="1057"/>
      <c r="BJ93" s="1058"/>
      <c r="BK93" s="1059"/>
      <c r="BL93" s="1059"/>
      <c r="BM93" s="1059"/>
      <c r="BN93" s="1060"/>
    </row>
    <row r="94" spans="2:66" ht="20.25" customHeight="1" x14ac:dyDescent="0.15">
      <c r="B94" s="993"/>
      <c r="C94" s="995"/>
      <c r="D94" s="998"/>
      <c r="E94" s="965"/>
      <c r="F94" s="997"/>
      <c r="G94" s="1080"/>
      <c r="H94" s="1081"/>
      <c r="I94" s="175"/>
      <c r="J94" s="176">
        <f>G93</f>
        <v>0</v>
      </c>
      <c r="K94" s="175"/>
      <c r="L94" s="176">
        <f>M93</f>
        <v>0</v>
      </c>
      <c r="M94" s="1082"/>
      <c r="N94" s="1083"/>
      <c r="O94" s="1084"/>
      <c r="P94" s="1085"/>
      <c r="Q94" s="1085"/>
      <c r="R94" s="1081"/>
      <c r="S94" s="1022"/>
      <c r="T94" s="1023"/>
      <c r="U94" s="1023"/>
      <c r="V94" s="1023"/>
      <c r="W94" s="1024"/>
      <c r="X94" s="170" t="s">
        <v>195</v>
      </c>
      <c r="Y94" s="171"/>
      <c r="Z94" s="172"/>
      <c r="AA94" s="158" t="str">
        <f>IF(AA93="","",VLOOKUP(AA93,'シフト記号表（従来型・ユニット型共通）'!$C$6:$L$47,10,FALSE))</f>
        <v/>
      </c>
      <c r="AB94" s="159" t="str">
        <f>IF(AB93="","",VLOOKUP(AB93,'シフト記号表（従来型・ユニット型共通）'!$C$6:$L$47,10,FALSE))</f>
        <v/>
      </c>
      <c r="AC94" s="159" t="str">
        <f>IF(AC93="","",VLOOKUP(AC93,'シフト記号表（従来型・ユニット型共通）'!$C$6:$L$47,10,FALSE))</f>
        <v/>
      </c>
      <c r="AD94" s="159" t="str">
        <f>IF(AD93="","",VLOOKUP(AD93,'シフト記号表（従来型・ユニット型共通）'!$C$6:$L$47,10,FALSE))</f>
        <v/>
      </c>
      <c r="AE94" s="159" t="str">
        <f>IF(AE93="","",VLOOKUP(AE93,'シフト記号表（従来型・ユニット型共通）'!$C$6:$L$47,10,FALSE))</f>
        <v/>
      </c>
      <c r="AF94" s="159" t="str">
        <f>IF(AF93="","",VLOOKUP(AF93,'シフト記号表（従来型・ユニット型共通）'!$C$6:$L$47,10,FALSE))</f>
        <v/>
      </c>
      <c r="AG94" s="160" t="str">
        <f>IF(AG93="","",VLOOKUP(AG93,'シフト記号表（従来型・ユニット型共通）'!$C$6:$L$47,10,FALSE))</f>
        <v/>
      </c>
      <c r="AH94" s="158" t="str">
        <f>IF(AH93="","",VLOOKUP(AH93,'シフト記号表（従来型・ユニット型共通）'!$C$6:$L$47,10,FALSE))</f>
        <v/>
      </c>
      <c r="AI94" s="159" t="str">
        <f>IF(AI93="","",VLOOKUP(AI93,'シフト記号表（従来型・ユニット型共通）'!$C$6:$L$47,10,FALSE))</f>
        <v/>
      </c>
      <c r="AJ94" s="159" t="str">
        <f>IF(AJ93="","",VLOOKUP(AJ93,'シフト記号表（従来型・ユニット型共通）'!$C$6:$L$47,10,FALSE))</f>
        <v/>
      </c>
      <c r="AK94" s="159" t="str">
        <f>IF(AK93="","",VLOOKUP(AK93,'シフト記号表（従来型・ユニット型共通）'!$C$6:$L$47,10,FALSE))</f>
        <v/>
      </c>
      <c r="AL94" s="159" t="str">
        <f>IF(AL93="","",VLOOKUP(AL93,'シフト記号表（従来型・ユニット型共通）'!$C$6:$L$47,10,FALSE))</f>
        <v/>
      </c>
      <c r="AM94" s="159" t="str">
        <f>IF(AM93="","",VLOOKUP(AM93,'シフト記号表（従来型・ユニット型共通）'!$C$6:$L$47,10,FALSE))</f>
        <v/>
      </c>
      <c r="AN94" s="160" t="str">
        <f>IF(AN93="","",VLOOKUP(AN93,'シフト記号表（従来型・ユニット型共通）'!$C$6:$L$47,10,FALSE))</f>
        <v/>
      </c>
      <c r="AO94" s="158" t="str">
        <f>IF(AO93="","",VLOOKUP(AO93,'シフト記号表（従来型・ユニット型共通）'!$C$6:$L$47,10,FALSE))</f>
        <v/>
      </c>
      <c r="AP94" s="159" t="str">
        <f>IF(AP93="","",VLOOKUP(AP93,'シフト記号表（従来型・ユニット型共通）'!$C$6:$L$47,10,FALSE))</f>
        <v/>
      </c>
      <c r="AQ94" s="159" t="str">
        <f>IF(AQ93="","",VLOOKUP(AQ93,'シフト記号表（従来型・ユニット型共通）'!$C$6:$L$47,10,FALSE))</f>
        <v/>
      </c>
      <c r="AR94" s="159" t="str">
        <f>IF(AR93="","",VLOOKUP(AR93,'シフト記号表（従来型・ユニット型共通）'!$C$6:$L$47,10,FALSE))</f>
        <v/>
      </c>
      <c r="AS94" s="159" t="str">
        <f>IF(AS93="","",VLOOKUP(AS93,'シフト記号表（従来型・ユニット型共通）'!$C$6:$L$47,10,FALSE))</f>
        <v/>
      </c>
      <c r="AT94" s="159" t="str">
        <f>IF(AT93="","",VLOOKUP(AT93,'シフト記号表（従来型・ユニット型共通）'!$C$6:$L$47,10,FALSE))</f>
        <v/>
      </c>
      <c r="AU94" s="160" t="str">
        <f>IF(AU93="","",VLOOKUP(AU93,'シフト記号表（従来型・ユニット型共通）'!$C$6:$L$47,10,FALSE))</f>
        <v/>
      </c>
      <c r="AV94" s="158" t="str">
        <f>IF(AV93="","",VLOOKUP(AV93,'シフト記号表（従来型・ユニット型共通）'!$C$6:$L$47,10,FALSE))</f>
        <v/>
      </c>
      <c r="AW94" s="159" t="str">
        <f>IF(AW93="","",VLOOKUP(AW93,'シフト記号表（従来型・ユニット型共通）'!$C$6:$L$47,10,FALSE))</f>
        <v/>
      </c>
      <c r="AX94" s="159" t="str">
        <f>IF(AX93="","",VLOOKUP(AX93,'シフト記号表（従来型・ユニット型共通）'!$C$6:$L$47,10,FALSE))</f>
        <v/>
      </c>
      <c r="AY94" s="159" t="str">
        <f>IF(AY93="","",VLOOKUP(AY93,'シフト記号表（従来型・ユニット型共通）'!$C$6:$L$47,10,FALSE))</f>
        <v/>
      </c>
      <c r="AZ94" s="159" t="str">
        <f>IF(AZ93="","",VLOOKUP(AZ93,'シフト記号表（従来型・ユニット型共通）'!$C$6:$L$47,10,FALSE))</f>
        <v/>
      </c>
      <c r="BA94" s="159" t="str">
        <f>IF(BA93="","",VLOOKUP(BA93,'シフト記号表（従来型・ユニット型共通）'!$C$6:$L$47,10,FALSE))</f>
        <v/>
      </c>
      <c r="BB94" s="160" t="str">
        <f>IF(BB93="","",VLOOKUP(BB93,'シフト記号表（従来型・ユニット型共通）'!$C$6:$L$47,10,FALSE))</f>
        <v/>
      </c>
      <c r="BC94" s="158" t="str">
        <f>IF(BC93="","",VLOOKUP(BC93,'シフト記号表（従来型・ユニット型共通）'!$C$6:$L$47,10,FALSE))</f>
        <v/>
      </c>
      <c r="BD94" s="159" t="str">
        <f>IF(BD93="","",VLOOKUP(BD93,'シフト記号表（従来型・ユニット型共通）'!$C$6:$L$47,10,FALSE))</f>
        <v/>
      </c>
      <c r="BE94" s="159" t="str">
        <f>IF(BE93="","",VLOOKUP(BE93,'シフト記号表（従来型・ユニット型共通）'!$C$6:$L$47,10,FALSE))</f>
        <v/>
      </c>
      <c r="BF94" s="1077">
        <f>IF($BI$3="４週",SUM(AA94:BB94),IF($BI$3="暦月",SUM(AA94:BE94),""))</f>
        <v>0</v>
      </c>
      <c r="BG94" s="1078"/>
      <c r="BH94" s="1079">
        <f>IF($BI$3="４週",BF94/4,IF($BI$3="暦月",(BF94/($BI$8/7)),""))</f>
        <v>0</v>
      </c>
      <c r="BI94" s="1078"/>
      <c r="BJ94" s="1074"/>
      <c r="BK94" s="1075"/>
      <c r="BL94" s="1075"/>
      <c r="BM94" s="1075"/>
      <c r="BN94" s="1076"/>
    </row>
    <row r="95" spans="2:66" ht="20.25" customHeight="1" x14ac:dyDescent="0.15">
      <c r="B95" s="992">
        <f>B93+1</f>
        <v>40</v>
      </c>
      <c r="C95" s="994"/>
      <c r="D95" s="996"/>
      <c r="E95" s="965"/>
      <c r="F95" s="997"/>
      <c r="G95" s="999"/>
      <c r="H95" s="1000"/>
      <c r="I95" s="153"/>
      <c r="J95" s="154"/>
      <c r="K95" s="153"/>
      <c r="L95" s="154"/>
      <c r="M95" s="1003"/>
      <c r="N95" s="1004"/>
      <c r="O95" s="1052"/>
      <c r="P95" s="1053"/>
      <c r="Q95" s="1053"/>
      <c r="R95" s="1000"/>
      <c r="S95" s="1022"/>
      <c r="T95" s="1023"/>
      <c r="U95" s="1023"/>
      <c r="V95" s="1023"/>
      <c r="W95" s="1024"/>
      <c r="X95" s="173" t="s">
        <v>192</v>
      </c>
      <c r="Z95" s="174"/>
      <c r="AA95" s="166"/>
      <c r="AB95" s="167"/>
      <c r="AC95" s="167"/>
      <c r="AD95" s="167"/>
      <c r="AE95" s="167"/>
      <c r="AF95" s="167"/>
      <c r="AG95" s="168"/>
      <c r="AH95" s="166"/>
      <c r="AI95" s="167"/>
      <c r="AJ95" s="167"/>
      <c r="AK95" s="167"/>
      <c r="AL95" s="167"/>
      <c r="AM95" s="167"/>
      <c r="AN95" s="168"/>
      <c r="AO95" s="166"/>
      <c r="AP95" s="167"/>
      <c r="AQ95" s="167"/>
      <c r="AR95" s="167"/>
      <c r="AS95" s="167"/>
      <c r="AT95" s="167"/>
      <c r="AU95" s="168"/>
      <c r="AV95" s="166"/>
      <c r="AW95" s="167"/>
      <c r="AX95" s="167"/>
      <c r="AY95" s="167"/>
      <c r="AZ95" s="167"/>
      <c r="BA95" s="167"/>
      <c r="BB95" s="168"/>
      <c r="BC95" s="166"/>
      <c r="BD95" s="167"/>
      <c r="BE95" s="169"/>
      <c r="BF95" s="1054"/>
      <c r="BG95" s="1055"/>
      <c r="BH95" s="1056"/>
      <c r="BI95" s="1057"/>
      <c r="BJ95" s="1058"/>
      <c r="BK95" s="1059"/>
      <c r="BL95" s="1059"/>
      <c r="BM95" s="1059"/>
      <c r="BN95" s="1060"/>
    </row>
    <row r="96" spans="2:66" ht="20.25" customHeight="1" x14ac:dyDescent="0.15">
      <c r="B96" s="993"/>
      <c r="C96" s="995"/>
      <c r="D96" s="998"/>
      <c r="E96" s="965"/>
      <c r="F96" s="997"/>
      <c r="G96" s="1080"/>
      <c r="H96" s="1081"/>
      <c r="I96" s="175"/>
      <c r="J96" s="176">
        <f>G95</f>
        <v>0</v>
      </c>
      <c r="K96" s="175"/>
      <c r="L96" s="176">
        <f>M95</f>
        <v>0</v>
      </c>
      <c r="M96" s="1082"/>
      <c r="N96" s="1083"/>
      <c r="O96" s="1084"/>
      <c r="P96" s="1085"/>
      <c r="Q96" s="1085"/>
      <c r="R96" s="1081"/>
      <c r="S96" s="1022"/>
      <c r="T96" s="1023"/>
      <c r="U96" s="1023"/>
      <c r="V96" s="1023"/>
      <c r="W96" s="1024"/>
      <c r="X96" s="170" t="s">
        <v>195</v>
      </c>
      <c r="Y96" s="171"/>
      <c r="Z96" s="172"/>
      <c r="AA96" s="158" t="str">
        <f>IF(AA95="","",VLOOKUP(AA95,'シフト記号表（従来型・ユニット型共通）'!$C$6:$L$47,10,FALSE))</f>
        <v/>
      </c>
      <c r="AB96" s="159" t="str">
        <f>IF(AB95="","",VLOOKUP(AB95,'シフト記号表（従来型・ユニット型共通）'!$C$6:$L$47,10,FALSE))</f>
        <v/>
      </c>
      <c r="AC96" s="159" t="str">
        <f>IF(AC95="","",VLOOKUP(AC95,'シフト記号表（従来型・ユニット型共通）'!$C$6:$L$47,10,FALSE))</f>
        <v/>
      </c>
      <c r="AD96" s="159" t="str">
        <f>IF(AD95="","",VLOOKUP(AD95,'シフト記号表（従来型・ユニット型共通）'!$C$6:$L$47,10,FALSE))</f>
        <v/>
      </c>
      <c r="AE96" s="159" t="str">
        <f>IF(AE95="","",VLOOKUP(AE95,'シフト記号表（従来型・ユニット型共通）'!$C$6:$L$47,10,FALSE))</f>
        <v/>
      </c>
      <c r="AF96" s="159" t="str">
        <f>IF(AF95="","",VLOOKUP(AF95,'シフト記号表（従来型・ユニット型共通）'!$C$6:$L$47,10,FALSE))</f>
        <v/>
      </c>
      <c r="AG96" s="160" t="str">
        <f>IF(AG95="","",VLOOKUP(AG95,'シフト記号表（従来型・ユニット型共通）'!$C$6:$L$47,10,FALSE))</f>
        <v/>
      </c>
      <c r="AH96" s="158" t="str">
        <f>IF(AH95="","",VLOOKUP(AH95,'シフト記号表（従来型・ユニット型共通）'!$C$6:$L$47,10,FALSE))</f>
        <v/>
      </c>
      <c r="AI96" s="159" t="str">
        <f>IF(AI95="","",VLOOKUP(AI95,'シフト記号表（従来型・ユニット型共通）'!$C$6:$L$47,10,FALSE))</f>
        <v/>
      </c>
      <c r="AJ96" s="159" t="str">
        <f>IF(AJ95="","",VLOOKUP(AJ95,'シフト記号表（従来型・ユニット型共通）'!$C$6:$L$47,10,FALSE))</f>
        <v/>
      </c>
      <c r="AK96" s="159" t="str">
        <f>IF(AK95="","",VLOOKUP(AK95,'シフト記号表（従来型・ユニット型共通）'!$C$6:$L$47,10,FALSE))</f>
        <v/>
      </c>
      <c r="AL96" s="159" t="str">
        <f>IF(AL95="","",VLOOKUP(AL95,'シフト記号表（従来型・ユニット型共通）'!$C$6:$L$47,10,FALSE))</f>
        <v/>
      </c>
      <c r="AM96" s="159" t="str">
        <f>IF(AM95="","",VLOOKUP(AM95,'シフト記号表（従来型・ユニット型共通）'!$C$6:$L$47,10,FALSE))</f>
        <v/>
      </c>
      <c r="AN96" s="160" t="str">
        <f>IF(AN95="","",VLOOKUP(AN95,'シフト記号表（従来型・ユニット型共通）'!$C$6:$L$47,10,FALSE))</f>
        <v/>
      </c>
      <c r="AO96" s="158" t="str">
        <f>IF(AO95="","",VLOOKUP(AO95,'シフト記号表（従来型・ユニット型共通）'!$C$6:$L$47,10,FALSE))</f>
        <v/>
      </c>
      <c r="AP96" s="159" t="str">
        <f>IF(AP95="","",VLOOKUP(AP95,'シフト記号表（従来型・ユニット型共通）'!$C$6:$L$47,10,FALSE))</f>
        <v/>
      </c>
      <c r="AQ96" s="159" t="str">
        <f>IF(AQ95="","",VLOOKUP(AQ95,'シフト記号表（従来型・ユニット型共通）'!$C$6:$L$47,10,FALSE))</f>
        <v/>
      </c>
      <c r="AR96" s="159" t="str">
        <f>IF(AR95="","",VLOOKUP(AR95,'シフト記号表（従来型・ユニット型共通）'!$C$6:$L$47,10,FALSE))</f>
        <v/>
      </c>
      <c r="AS96" s="159" t="str">
        <f>IF(AS95="","",VLOOKUP(AS95,'シフト記号表（従来型・ユニット型共通）'!$C$6:$L$47,10,FALSE))</f>
        <v/>
      </c>
      <c r="AT96" s="159" t="str">
        <f>IF(AT95="","",VLOOKUP(AT95,'シフト記号表（従来型・ユニット型共通）'!$C$6:$L$47,10,FALSE))</f>
        <v/>
      </c>
      <c r="AU96" s="160" t="str">
        <f>IF(AU95="","",VLOOKUP(AU95,'シフト記号表（従来型・ユニット型共通）'!$C$6:$L$47,10,FALSE))</f>
        <v/>
      </c>
      <c r="AV96" s="158" t="str">
        <f>IF(AV95="","",VLOOKUP(AV95,'シフト記号表（従来型・ユニット型共通）'!$C$6:$L$47,10,FALSE))</f>
        <v/>
      </c>
      <c r="AW96" s="159" t="str">
        <f>IF(AW95="","",VLOOKUP(AW95,'シフト記号表（従来型・ユニット型共通）'!$C$6:$L$47,10,FALSE))</f>
        <v/>
      </c>
      <c r="AX96" s="159" t="str">
        <f>IF(AX95="","",VLOOKUP(AX95,'シフト記号表（従来型・ユニット型共通）'!$C$6:$L$47,10,FALSE))</f>
        <v/>
      </c>
      <c r="AY96" s="159" t="str">
        <f>IF(AY95="","",VLOOKUP(AY95,'シフト記号表（従来型・ユニット型共通）'!$C$6:$L$47,10,FALSE))</f>
        <v/>
      </c>
      <c r="AZ96" s="159" t="str">
        <f>IF(AZ95="","",VLOOKUP(AZ95,'シフト記号表（従来型・ユニット型共通）'!$C$6:$L$47,10,FALSE))</f>
        <v/>
      </c>
      <c r="BA96" s="159" t="str">
        <f>IF(BA95="","",VLOOKUP(BA95,'シフト記号表（従来型・ユニット型共通）'!$C$6:$L$47,10,FALSE))</f>
        <v/>
      </c>
      <c r="BB96" s="160" t="str">
        <f>IF(BB95="","",VLOOKUP(BB95,'シフト記号表（従来型・ユニット型共通）'!$C$6:$L$47,10,FALSE))</f>
        <v/>
      </c>
      <c r="BC96" s="158" t="str">
        <f>IF(BC95="","",VLOOKUP(BC95,'シフト記号表（従来型・ユニット型共通）'!$C$6:$L$47,10,FALSE))</f>
        <v/>
      </c>
      <c r="BD96" s="159" t="str">
        <f>IF(BD95="","",VLOOKUP(BD95,'シフト記号表（従来型・ユニット型共通）'!$C$6:$L$47,10,FALSE))</f>
        <v/>
      </c>
      <c r="BE96" s="159" t="str">
        <f>IF(BE95="","",VLOOKUP(BE95,'シフト記号表（従来型・ユニット型共通）'!$C$6:$L$47,10,FALSE))</f>
        <v/>
      </c>
      <c r="BF96" s="1077">
        <f>IF($BI$3="４週",SUM(AA96:BB96),IF($BI$3="暦月",SUM(AA96:BE96),""))</f>
        <v>0</v>
      </c>
      <c r="BG96" s="1078"/>
      <c r="BH96" s="1079">
        <f>IF($BI$3="４週",BF96/4,IF($BI$3="暦月",(BF96/($BI$8/7)),""))</f>
        <v>0</v>
      </c>
      <c r="BI96" s="1078"/>
      <c r="BJ96" s="1074"/>
      <c r="BK96" s="1075"/>
      <c r="BL96" s="1075"/>
      <c r="BM96" s="1075"/>
      <c r="BN96" s="1076"/>
    </row>
    <row r="97" spans="2:66" ht="20.25" customHeight="1" x14ac:dyDescent="0.15">
      <c r="B97" s="992">
        <f>B95+1</f>
        <v>41</v>
      </c>
      <c r="C97" s="994"/>
      <c r="D97" s="996"/>
      <c r="E97" s="965"/>
      <c r="F97" s="997"/>
      <c r="G97" s="999"/>
      <c r="H97" s="1000"/>
      <c r="I97" s="153"/>
      <c r="J97" s="154"/>
      <c r="K97" s="153"/>
      <c r="L97" s="154"/>
      <c r="M97" s="1003"/>
      <c r="N97" s="1004"/>
      <c r="O97" s="1052"/>
      <c r="P97" s="1053"/>
      <c r="Q97" s="1053"/>
      <c r="R97" s="1000"/>
      <c r="S97" s="1022"/>
      <c r="T97" s="1023"/>
      <c r="U97" s="1023"/>
      <c r="V97" s="1023"/>
      <c r="W97" s="1024"/>
      <c r="X97" s="173" t="s">
        <v>192</v>
      </c>
      <c r="Z97" s="174"/>
      <c r="AA97" s="166"/>
      <c r="AB97" s="167"/>
      <c r="AC97" s="167"/>
      <c r="AD97" s="167"/>
      <c r="AE97" s="167"/>
      <c r="AF97" s="167"/>
      <c r="AG97" s="168"/>
      <c r="AH97" s="166"/>
      <c r="AI97" s="167"/>
      <c r="AJ97" s="167"/>
      <c r="AK97" s="167"/>
      <c r="AL97" s="167"/>
      <c r="AM97" s="167"/>
      <c r="AN97" s="168"/>
      <c r="AO97" s="166"/>
      <c r="AP97" s="167"/>
      <c r="AQ97" s="167"/>
      <c r="AR97" s="167"/>
      <c r="AS97" s="167"/>
      <c r="AT97" s="167"/>
      <c r="AU97" s="168"/>
      <c r="AV97" s="166"/>
      <c r="AW97" s="167"/>
      <c r="AX97" s="167"/>
      <c r="AY97" s="167"/>
      <c r="AZ97" s="167"/>
      <c r="BA97" s="167"/>
      <c r="BB97" s="168"/>
      <c r="BC97" s="166"/>
      <c r="BD97" s="167"/>
      <c r="BE97" s="169"/>
      <c r="BF97" s="1054"/>
      <c r="BG97" s="1055"/>
      <c r="BH97" s="1056"/>
      <c r="BI97" s="1057"/>
      <c r="BJ97" s="1058"/>
      <c r="BK97" s="1059"/>
      <c r="BL97" s="1059"/>
      <c r="BM97" s="1059"/>
      <c r="BN97" s="1060"/>
    </row>
    <row r="98" spans="2:66" ht="20.25" customHeight="1" x14ac:dyDescent="0.15">
      <c r="B98" s="993"/>
      <c r="C98" s="995"/>
      <c r="D98" s="998"/>
      <c r="E98" s="965"/>
      <c r="F98" s="997"/>
      <c r="G98" s="1080"/>
      <c r="H98" s="1081"/>
      <c r="I98" s="175"/>
      <c r="J98" s="176">
        <f>G97</f>
        <v>0</v>
      </c>
      <c r="K98" s="175"/>
      <c r="L98" s="176">
        <f>M97</f>
        <v>0</v>
      </c>
      <c r="M98" s="1082"/>
      <c r="N98" s="1083"/>
      <c r="O98" s="1084"/>
      <c r="P98" s="1085"/>
      <c r="Q98" s="1085"/>
      <c r="R98" s="1081"/>
      <c r="S98" s="1022"/>
      <c r="T98" s="1023"/>
      <c r="U98" s="1023"/>
      <c r="V98" s="1023"/>
      <c r="W98" s="1024"/>
      <c r="X98" s="170" t="s">
        <v>195</v>
      </c>
      <c r="Y98" s="171"/>
      <c r="Z98" s="172"/>
      <c r="AA98" s="158" t="str">
        <f>IF(AA97="","",VLOOKUP(AA97,'シフト記号表（従来型・ユニット型共通）'!$C$6:$L$47,10,FALSE))</f>
        <v/>
      </c>
      <c r="AB98" s="159" t="str">
        <f>IF(AB97="","",VLOOKUP(AB97,'シフト記号表（従来型・ユニット型共通）'!$C$6:$L$47,10,FALSE))</f>
        <v/>
      </c>
      <c r="AC98" s="159" t="str">
        <f>IF(AC97="","",VLOOKUP(AC97,'シフト記号表（従来型・ユニット型共通）'!$C$6:$L$47,10,FALSE))</f>
        <v/>
      </c>
      <c r="AD98" s="159" t="str">
        <f>IF(AD97="","",VLOOKUP(AD97,'シフト記号表（従来型・ユニット型共通）'!$C$6:$L$47,10,FALSE))</f>
        <v/>
      </c>
      <c r="AE98" s="159" t="str">
        <f>IF(AE97="","",VLOOKUP(AE97,'シフト記号表（従来型・ユニット型共通）'!$C$6:$L$47,10,FALSE))</f>
        <v/>
      </c>
      <c r="AF98" s="159" t="str">
        <f>IF(AF97="","",VLOOKUP(AF97,'シフト記号表（従来型・ユニット型共通）'!$C$6:$L$47,10,FALSE))</f>
        <v/>
      </c>
      <c r="AG98" s="160" t="str">
        <f>IF(AG97="","",VLOOKUP(AG97,'シフト記号表（従来型・ユニット型共通）'!$C$6:$L$47,10,FALSE))</f>
        <v/>
      </c>
      <c r="AH98" s="158" t="str">
        <f>IF(AH97="","",VLOOKUP(AH97,'シフト記号表（従来型・ユニット型共通）'!$C$6:$L$47,10,FALSE))</f>
        <v/>
      </c>
      <c r="AI98" s="159" t="str">
        <f>IF(AI97="","",VLOOKUP(AI97,'シフト記号表（従来型・ユニット型共通）'!$C$6:$L$47,10,FALSE))</f>
        <v/>
      </c>
      <c r="AJ98" s="159" t="str">
        <f>IF(AJ97="","",VLOOKUP(AJ97,'シフト記号表（従来型・ユニット型共通）'!$C$6:$L$47,10,FALSE))</f>
        <v/>
      </c>
      <c r="AK98" s="159" t="str">
        <f>IF(AK97="","",VLOOKUP(AK97,'シフト記号表（従来型・ユニット型共通）'!$C$6:$L$47,10,FALSE))</f>
        <v/>
      </c>
      <c r="AL98" s="159" t="str">
        <f>IF(AL97="","",VLOOKUP(AL97,'シフト記号表（従来型・ユニット型共通）'!$C$6:$L$47,10,FALSE))</f>
        <v/>
      </c>
      <c r="AM98" s="159" t="str">
        <f>IF(AM97="","",VLOOKUP(AM97,'シフト記号表（従来型・ユニット型共通）'!$C$6:$L$47,10,FALSE))</f>
        <v/>
      </c>
      <c r="AN98" s="160" t="str">
        <f>IF(AN97="","",VLOOKUP(AN97,'シフト記号表（従来型・ユニット型共通）'!$C$6:$L$47,10,FALSE))</f>
        <v/>
      </c>
      <c r="AO98" s="158" t="str">
        <f>IF(AO97="","",VLOOKUP(AO97,'シフト記号表（従来型・ユニット型共通）'!$C$6:$L$47,10,FALSE))</f>
        <v/>
      </c>
      <c r="AP98" s="159" t="str">
        <f>IF(AP97="","",VLOOKUP(AP97,'シフト記号表（従来型・ユニット型共通）'!$C$6:$L$47,10,FALSE))</f>
        <v/>
      </c>
      <c r="AQ98" s="159" t="str">
        <f>IF(AQ97="","",VLOOKUP(AQ97,'シフト記号表（従来型・ユニット型共通）'!$C$6:$L$47,10,FALSE))</f>
        <v/>
      </c>
      <c r="AR98" s="159" t="str">
        <f>IF(AR97="","",VLOOKUP(AR97,'シフト記号表（従来型・ユニット型共通）'!$C$6:$L$47,10,FALSE))</f>
        <v/>
      </c>
      <c r="AS98" s="159" t="str">
        <f>IF(AS97="","",VLOOKUP(AS97,'シフト記号表（従来型・ユニット型共通）'!$C$6:$L$47,10,FALSE))</f>
        <v/>
      </c>
      <c r="AT98" s="159" t="str">
        <f>IF(AT97="","",VLOOKUP(AT97,'シフト記号表（従来型・ユニット型共通）'!$C$6:$L$47,10,FALSE))</f>
        <v/>
      </c>
      <c r="AU98" s="160" t="str">
        <f>IF(AU97="","",VLOOKUP(AU97,'シフト記号表（従来型・ユニット型共通）'!$C$6:$L$47,10,FALSE))</f>
        <v/>
      </c>
      <c r="AV98" s="158" t="str">
        <f>IF(AV97="","",VLOOKUP(AV97,'シフト記号表（従来型・ユニット型共通）'!$C$6:$L$47,10,FALSE))</f>
        <v/>
      </c>
      <c r="AW98" s="159" t="str">
        <f>IF(AW97="","",VLOOKUP(AW97,'シフト記号表（従来型・ユニット型共通）'!$C$6:$L$47,10,FALSE))</f>
        <v/>
      </c>
      <c r="AX98" s="159" t="str">
        <f>IF(AX97="","",VLOOKUP(AX97,'シフト記号表（従来型・ユニット型共通）'!$C$6:$L$47,10,FALSE))</f>
        <v/>
      </c>
      <c r="AY98" s="159" t="str">
        <f>IF(AY97="","",VLOOKUP(AY97,'シフト記号表（従来型・ユニット型共通）'!$C$6:$L$47,10,FALSE))</f>
        <v/>
      </c>
      <c r="AZ98" s="159" t="str">
        <f>IF(AZ97="","",VLOOKUP(AZ97,'シフト記号表（従来型・ユニット型共通）'!$C$6:$L$47,10,FALSE))</f>
        <v/>
      </c>
      <c r="BA98" s="159" t="str">
        <f>IF(BA97="","",VLOOKUP(BA97,'シフト記号表（従来型・ユニット型共通）'!$C$6:$L$47,10,FALSE))</f>
        <v/>
      </c>
      <c r="BB98" s="160" t="str">
        <f>IF(BB97="","",VLOOKUP(BB97,'シフト記号表（従来型・ユニット型共通）'!$C$6:$L$47,10,FALSE))</f>
        <v/>
      </c>
      <c r="BC98" s="158" t="str">
        <f>IF(BC97="","",VLOOKUP(BC97,'シフト記号表（従来型・ユニット型共通）'!$C$6:$L$47,10,FALSE))</f>
        <v/>
      </c>
      <c r="BD98" s="159" t="str">
        <f>IF(BD97="","",VLOOKUP(BD97,'シフト記号表（従来型・ユニット型共通）'!$C$6:$L$47,10,FALSE))</f>
        <v/>
      </c>
      <c r="BE98" s="159" t="str">
        <f>IF(BE97="","",VLOOKUP(BE97,'シフト記号表（従来型・ユニット型共通）'!$C$6:$L$47,10,FALSE))</f>
        <v/>
      </c>
      <c r="BF98" s="1077">
        <f>IF($BI$3="４週",SUM(AA98:BB98),IF($BI$3="暦月",SUM(AA98:BE98),""))</f>
        <v>0</v>
      </c>
      <c r="BG98" s="1078"/>
      <c r="BH98" s="1079">
        <f>IF($BI$3="４週",BF98/4,IF($BI$3="暦月",(BF98/($BI$8/7)),""))</f>
        <v>0</v>
      </c>
      <c r="BI98" s="1078"/>
      <c r="BJ98" s="1074"/>
      <c r="BK98" s="1075"/>
      <c r="BL98" s="1075"/>
      <c r="BM98" s="1075"/>
      <c r="BN98" s="1076"/>
    </row>
    <row r="99" spans="2:66" ht="20.25" customHeight="1" x14ac:dyDescent="0.15">
      <c r="B99" s="992">
        <f>B97+1</f>
        <v>42</v>
      </c>
      <c r="C99" s="994"/>
      <c r="D99" s="996"/>
      <c r="E99" s="965"/>
      <c r="F99" s="997"/>
      <c r="G99" s="999"/>
      <c r="H99" s="1000"/>
      <c r="I99" s="153"/>
      <c r="J99" s="154"/>
      <c r="K99" s="153"/>
      <c r="L99" s="154"/>
      <c r="M99" s="1003"/>
      <c r="N99" s="1004"/>
      <c r="O99" s="1052"/>
      <c r="P99" s="1053"/>
      <c r="Q99" s="1053"/>
      <c r="R99" s="1000"/>
      <c r="S99" s="1022"/>
      <c r="T99" s="1023"/>
      <c r="U99" s="1023"/>
      <c r="V99" s="1023"/>
      <c r="W99" s="1024"/>
      <c r="X99" s="173" t="s">
        <v>192</v>
      </c>
      <c r="Z99" s="174"/>
      <c r="AA99" s="166"/>
      <c r="AB99" s="167"/>
      <c r="AC99" s="167"/>
      <c r="AD99" s="167"/>
      <c r="AE99" s="167"/>
      <c r="AF99" s="167"/>
      <c r="AG99" s="168"/>
      <c r="AH99" s="166"/>
      <c r="AI99" s="167"/>
      <c r="AJ99" s="167"/>
      <c r="AK99" s="167"/>
      <c r="AL99" s="167"/>
      <c r="AM99" s="167"/>
      <c r="AN99" s="168"/>
      <c r="AO99" s="166"/>
      <c r="AP99" s="167"/>
      <c r="AQ99" s="167"/>
      <c r="AR99" s="167"/>
      <c r="AS99" s="167"/>
      <c r="AT99" s="167"/>
      <c r="AU99" s="168"/>
      <c r="AV99" s="166"/>
      <c r="AW99" s="167"/>
      <c r="AX99" s="167"/>
      <c r="AY99" s="167"/>
      <c r="AZ99" s="167"/>
      <c r="BA99" s="167"/>
      <c r="BB99" s="168"/>
      <c r="BC99" s="166"/>
      <c r="BD99" s="167"/>
      <c r="BE99" s="169"/>
      <c r="BF99" s="1054"/>
      <c r="BG99" s="1055"/>
      <c r="BH99" s="1056"/>
      <c r="BI99" s="1057"/>
      <c r="BJ99" s="1058"/>
      <c r="BK99" s="1059"/>
      <c r="BL99" s="1059"/>
      <c r="BM99" s="1059"/>
      <c r="BN99" s="1060"/>
    </row>
    <row r="100" spans="2:66" ht="20.25" customHeight="1" x14ac:dyDescent="0.15">
      <c r="B100" s="993"/>
      <c r="C100" s="995"/>
      <c r="D100" s="998"/>
      <c r="E100" s="965"/>
      <c r="F100" s="997"/>
      <c r="G100" s="1080"/>
      <c r="H100" s="1081"/>
      <c r="I100" s="175"/>
      <c r="J100" s="176">
        <f>G99</f>
        <v>0</v>
      </c>
      <c r="K100" s="175"/>
      <c r="L100" s="176">
        <f>M99</f>
        <v>0</v>
      </c>
      <c r="M100" s="1082"/>
      <c r="N100" s="1083"/>
      <c r="O100" s="1084"/>
      <c r="P100" s="1085"/>
      <c r="Q100" s="1085"/>
      <c r="R100" s="1081"/>
      <c r="S100" s="1022"/>
      <c r="T100" s="1023"/>
      <c r="U100" s="1023"/>
      <c r="V100" s="1023"/>
      <c r="W100" s="1024"/>
      <c r="X100" s="170" t="s">
        <v>195</v>
      </c>
      <c r="Y100" s="171"/>
      <c r="Z100" s="172"/>
      <c r="AA100" s="158" t="str">
        <f>IF(AA99="","",VLOOKUP(AA99,'シフト記号表（従来型・ユニット型共通）'!$C$6:$L$47,10,FALSE))</f>
        <v/>
      </c>
      <c r="AB100" s="159" t="str">
        <f>IF(AB99="","",VLOOKUP(AB99,'シフト記号表（従来型・ユニット型共通）'!$C$6:$L$47,10,FALSE))</f>
        <v/>
      </c>
      <c r="AC100" s="159" t="str">
        <f>IF(AC99="","",VLOOKUP(AC99,'シフト記号表（従来型・ユニット型共通）'!$C$6:$L$47,10,FALSE))</f>
        <v/>
      </c>
      <c r="AD100" s="159" t="str">
        <f>IF(AD99="","",VLOOKUP(AD99,'シフト記号表（従来型・ユニット型共通）'!$C$6:$L$47,10,FALSE))</f>
        <v/>
      </c>
      <c r="AE100" s="159" t="str">
        <f>IF(AE99="","",VLOOKUP(AE99,'シフト記号表（従来型・ユニット型共通）'!$C$6:$L$47,10,FALSE))</f>
        <v/>
      </c>
      <c r="AF100" s="159" t="str">
        <f>IF(AF99="","",VLOOKUP(AF99,'シフト記号表（従来型・ユニット型共通）'!$C$6:$L$47,10,FALSE))</f>
        <v/>
      </c>
      <c r="AG100" s="160" t="str">
        <f>IF(AG99="","",VLOOKUP(AG99,'シフト記号表（従来型・ユニット型共通）'!$C$6:$L$47,10,FALSE))</f>
        <v/>
      </c>
      <c r="AH100" s="158" t="str">
        <f>IF(AH99="","",VLOOKUP(AH99,'シフト記号表（従来型・ユニット型共通）'!$C$6:$L$47,10,FALSE))</f>
        <v/>
      </c>
      <c r="AI100" s="159" t="str">
        <f>IF(AI99="","",VLOOKUP(AI99,'シフト記号表（従来型・ユニット型共通）'!$C$6:$L$47,10,FALSE))</f>
        <v/>
      </c>
      <c r="AJ100" s="159" t="str">
        <f>IF(AJ99="","",VLOOKUP(AJ99,'シフト記号表（従来型・ユニット型共通）'!$C$6:$L$47,10,FALSE))</f>
        <v/>
      </c>
      <c r="AK100" s="159" t="str">
        <f>IF(AK99="","",VLOOKUP(AK99,'シフト記号表（従来型・ユニット型共通）'!$C$6:$L$47,10,FALSE))</f>
        <v/>
      </c>
      <c r="AL100" s="159" t="str">
        <f>IF(AL99="","",VLOOKUP(AL99,'シフト記号表（従来型・ユニット型共通）'!$C$6:$L$47,10,FALSE))</f>
        <v/>
      </c>
      <c r="AM100" s="159" t="str">
        <f>IF(AM99="","",VLOOKUP(AM99,'シフト記号表（従来型・ユニット型共通）'!$C$6:$L$47,10,FALSE))</f>
        <v/>
      </c>
      <c r="AN100" s="160" t="str">
        <f>IF(AN99="","",VLOOKUP(AN99,'シフト記号表（従来型・ユニット型共通）'!$C$6:$L$47,10,FALSE))</f>
        <v/>
      </c>
      <c r="AO100" s="158" t="str">
        <f>IF(AO99="","",VLOOKUP(AO99,'シフト記号表（従来型・ユニット型共通）'!$C$6:$L$47,10,FALSE))</f>
        <v/>
      </c>
      <c r="AP100" s="159" t="str">
        <f>IF(AP99="","",VLOOKUP(AP99,'シフト記号表（従来型・ユニット型共通）'!$C$6:$L$47,10,FALSE))</f>
        <v/>
      </c>
      <c r="AQ100" s="159" t="str">
        <f>IF(AQ99="","",VLOOKUP(AQ99,'シフト記号表（従来型・ユニット型共通）'!$C$6:$L$47,10,FALSE))</f>
        <v/>
      </c>
      <c r="AR100" s="159" t="str">
        <f>IF(AR99="","",VLOOKUP(AR99,'シフト記号表（従来型・ユニット型共通）'!$C$6:$L$47,10,FALSE))</f>
        <v/>
      </c>
      <c r="AS100" s="159" t="str">
        <f>IF(AS99="","",VLOOKUP(AS99,'シフト記号表（従来型・ユニット型共通）'!$C$6:$L$47,10,FALSE))</f>
        <v/>
      </c>
      <c r="AT100" s="159" t="str">
        <f>IF(AT99="","",VLOOKUP(AT99,'シフト記号表（従来型・ユニット型共通）'!$C$6:$L$47,10,FALSE))</f>
        <v/>
      </c>
      <c r="AU100" s="160" t="str">
        <f>IF(AU99="","",VLOOKUP(AU99,'シフト記号表（従来型・ユニット型共通）'!$C$6:$L$47,10,FALSE))</f>
        <v/>
      </c>
      <c r="AV100" s="158" t="str">
        <f>IF(AV99="","",VLOOKUP(AV99,'シフト記号表（従来型・ユニット型共通）'!$C$6:$L$47,10,FALSE))</f>
        <v/>
      </c>
      <c r="AW100" s="159" t="str">
        <f>IF(AW99="","",VLOOKUP(AW99,'シフト記号表（従来型・ユニット型共通）'!$C$6:$L$47,10,FALSE))</f>
        <v/>
      </c>
      <c r="AX100" s="159" t="str">
        <f>IF(AX99="","",VLOOKUP(AX99,'シフト記号表（従来型・ユニット型共通）'!$C$6:$L$47,10,FALSE))</f>
        <v/>
      </c>
      <c r="AY100" s="159" t="str">
        <f>IF(AY99="","",VLOOKUP(AY99,'シフト記号表（従来型・ユニット型共通）'!$C$6:$L$47,10,FALSE))</f>
        <v/>
      </c>
      <c r="AZ100" s="159" t="str">
        <f>IF(AZ99="","",VLOOKUP(AZ99,'シフト記号表（従来型・ユニット型共通）'!$C$6:$L$47,10,FALSE))</f>
        <v/>
      </c>
      <c r="BA100" s="159" t="str">
        <f>IF(BA99="","",VLOOKUP(BA99,'シフト記号表（従来型・ユニット型共通）'!$C$6:$L$47,10,FALSE))</f>
        <v/>
      </c>
      <c r="BB100" s="160" t="str">
        <f>IF(BB99="","",VLOOKUP(BB99,'シフト記号表（従来型・ユニット型共通）'!$C$6:$L$47,10,FALSE))</f>
        <v/>
      </c>
      <c r="BC100" s="158" t="str">
        <f>IF(BC99="","",VLOOKUP(BC99,'シフト記号表（従来型・ユニット型共通）'!$C$6:$L$47,10,FALSE))</f>
        <v/>
      </c>
      <c r="BD100" s="159" t="str">
        <f>IF(BD99="","",VLOOKUP(BD99,'シフト記号表（従来型・ユニット型共通）'!$C$6:$L$47,10,FALSE))</f>
        <v/>
      </c>
      <c r="BE100" s="159" t="str">
        <f>IF(BE99="","",VLOOKUP(BE99,'シフト記号表（従来型・ユニット型共通）'!$C$6:$L$47,10,FALSE))</f>
        <v/>
      </c>
      <c r="BF100" s="1077">
        <f>IF($BI$3="４週",SUM(AA100:BB100),IF($BI$3="暦月",SUM(AA100:BE100),""))</f>
        <v>0</v>
      </c>
      <c r="BG100" s="1078"/>
      <c r="BH100" s="1079">
        <f>IF($BI$3="４週",BF100/4,IF($BI$3="暦月",(BF100/($BI$8/7)),""))</f>
        <v>0</v>
      </c>
      <c r="BI100" s="1078"/>
      <c r="BJ100" s="1074"/>
      <c r="BK100" s="1075"/>
      <c r="BL100" s="1075"/>
      <c r="BM100" s="1075"/>
      <c r="BN100" s="1076"/>
    </row>
    <row r="101" spans="2:66" ht="20.25" customHeight="1" x14ac:dyDescent="0.15">
      <c r="B101" s="992">
        <f>B99+1</f>
        <v>43</v>
      </c>
      <c r="C101" s="994"/>
      <c r="D101" s="996"/>
      <c r="E101" s="965"/>
      <c r="F101" s="997"/>
      <c r="G101" s="999"/>
      <c r="H101" s="1000"/>
      <c r="I101" s="153"/>
      <c r="J101" s="154"/>
      <c r="K101" s="153"/>
      <c r="L101" s="154"/>
      <c r="M101" s="1003"/>
      <c r="N101" s="1004"/>
      <c r="O101" s="1052"/>
      <c r="P101" s="1053"/>
      <c r="Q101" s="1053"/>
      <c r="R101" s="1000"/>
      <c r="S101" s="1022"/>
      <c r="T101" s="1023"/>
      <c r="U101" s="1023"/>
      <c r="V101" s="1023"/>
      <c r="W101" s="1024"/>
      <c r="X101" s="173" t="s">
        <v>192</v>
      </c>
      <c r="Z101" s="174"/>
      <c r="AA101" s="166"/>
      <c r="AB101" s="167"/>
      <c r="AC101" s="167"/>
      <c r="AD101" s="167"/>
      <c r="AE101" s="167"/>
      <c r="AF101" s="167"/>
      <c r="AG101" s="168"/>
      <c r="AH101" s="166"/>
      <c r="AI101" s="167"/>
      <c r="AJ101" s="167"/>
      <c r="AK101" s="167"/>
      <c r="AL101" s="167"/>
      <c r="AM101" s="167"/>
      <c r="AN101" s="168"/>
      <c r="AO101" s="166"/>
      <c r="AP101" s="167"/>
      <c r="AQ101" s="167"/>
      <c r="AR101" s="167"/>
      <c r="AS101" s="167"/>
      <c r="AT101" s="167"/>
      <c r="AU101" s="168"/>
      <c r="AV101" s="166"/>
      <c r="AW101" s="167"/>
      <c r="AX101" s="167"/>
      <c r="AY101" s="167"/>
      <c r="AZ101" s="167"/>
      <c r="BA101" s="167"/>
      <c r="BB101" s="168"/>
      <c r="BC101" s="166"/>
      <c r="BD101" s="167"/>
      <c r="BE101" s="169"/>
      <c r="BF101" s="1054"/>
      <c r="BG101" s="1055"/>
      <c r="BH101" s="1056"/>
      <c r="BI101" s="1057"/>
      <c r="BJ101" s="1058"/>
      <c r="BK101" s="1059"/>
      <c r="BL101" s="1059"/>
      <c r="BM101" s="1059"/>
      <c r="BN101" s="1060"/>
    </row>
    <row r="102" spans="2:66" ht="20.25" customHeight="1" x14ac:dyDescent="0.15">
      <c r="B102" s="993"/>
      <c r="C102" s="995"/>
      <c r="D102" s="998"/>
      <c r="E102" s="965"/>
      <c r="F102" s="997"/>
      <c r="G102" s="1080"/>
      <c r="H102" s="1081"/>
      <c r="I102" s="175"/>
      <c r="J102" s="176">
        <f>G101</f>
        <v>0</v>
      </c>
      <c r="K102" s="175"/>
      <c r="L102" s="176">
        <f>M101</f>
        <v>0</v>
      </c>
      <c r="M102" s="1082"/>
      <c r="N102" s="1083"/>
      <c r="O102" s="1084"/>
      <c r="P102" s="1085"/>
      <c r="Q102" s="1085"/>
      <c r="R102" s="1081"/>
      <c r="S102" s="1022"/>
      <c r="T102" s="1023"/>
      <c r="U102" s="1023"/>
      <c r="V102" s="1023"/>
      <c r="W102" s="1024"/>
      <c r="X102" s="170" t="s">
        <v>195</v>
      </c>
      <c r="Y102" s="171"/>
      <c r="Z102" s="172"/>
      <c r="AA102" s="158" t="str">
        <f>IF(AA101="","",VLOOKUP(AA101,'シフト記号表（従来型・ユニット型共通）'!$C$6:$L$47,10,FALSE))</f>
        <v/>
      </c>
      <c r="AB102" s="159" t="str">
        <f>IF(AB101="","",VLOOKUP(AB101,'シフト記号表（従来型・ユニット型共通）'!$C$6:$L$47,10,FALSE))</f>
        <v/>
      </c>
      <c r="AC102" s="159" t="str">
        <f>IF(AC101="","",VLOOKUP(AC101,'シフト記号表（従来型・ユニット型共通）'!$C$6:$L$47,10,FALSE))</f>
        <v/>
      </c>
      <c r="AD102" s="159" t="str">
        <f>IF(AD101="","",VLOOKUP(AD101,'シフト記号表（従来型・ユニット型共通）'!$C$6:$L$47,10,FALSE))</f>
        <v/>
      </c>
      <c r="AE102" s="159" t="str">
        <f>IF(AE101="","",VLOOKUP(AE101,'シフト記号表（従来型・ユニット型共通）'!$C$6:$L$47,10,FALSE))</f>
        <v/>
      </c>
      <c r="AF102" s="159" t="str">
        <f>IF(AF101="","",VLOOKUP(AF101,'シフト記号表（従来型・ユニット型共通）'!$C$6:$L$47,10,FALSE))</f>
        <v/>
      </c>
      <c r="AG102" s="160" t="str">
        <f>IF(AG101="","",VLOOKUP(AG101,'シフト記号表（従来型・ユニット型共通）'!$C$6:$L$47,10,FALSE))</f>
        <v/>
      </c>
      <c r="AH102" s="158" t="str">
        <f>IF(AH101="","",VLOOKUP(AH101,'シフト記号表（従来型・ユニット型共通）'!$C$6:$L$47,10,FALSE))</f>
        <v/>
      </c>
      <c r="AI102" s="159" t="str">
        <f>IF(AI101="","",VLOOKUP(AI101,'シフト記号表（従来型・ユニット型共通）'!$C$6:$L$47,10,FALSE))</f>
        <v/>
      </c>
      <c r="AJ102" s="159" t="str">
        <f>IF(AJ101="","",VLOOKUP(AJ101,'シフト記号表（従来型・ユニット型共通）'!$C$6:$L$47,10,FALSE))</f>
        <v/>
      </c>
      <c r="AK102" s="159" t="str">
        <f>IF(AK101="","",VLOOKUP(AK101,'シフト記号表（従来型・ユニット型共通）'!$C$6:$L$47,10,FALSE))</f>
        <v/>
      </c>
      <c r="AL102" s="159" t="str">
        <f>IF(AL101="","",VLOOKUP(AL101,'シフト記号表（従来型・ユニット型共通）'!$C$6:$L$47,10,FALSE))</f>
        <v/>
      </c>
      <c r="AM102" s="159" t="str">
        <f>IF(AM101="","",VLOOKUP(AM101,'シフト記号表（従来型・ユニット型共通）'!$C$6:$L$47,10,FALSE))</f>
        <v/>
      </c>
      <c r="AN102" s="160" t="str">
        <f>IF(AN101="","",VLOOKUP(AN101,'シフト記号表（従来型・ユニット型共通）'!$C$6:$L$47,10,FALSE))</f>
        <v/>
      </c>
      <c r="AO102" s="158" t="str">
        <f>IF(AO101="","",VLOOKUP(AO101,'シフト記号表（従来型・ユニット型共通）'!$C$6:$L$47,10,FALSE))</f>
        <v/>
      </c>
      <c r="AP102" s="159" t="str">
        <f>IF(AP101="","",VLOOKUP(AP101,'シフト記号表（従来型・ユニット型共通）'!$C$6:$L$47,10,FALSE))</f>
        <v/>
      </c>
      <c r="AQ102" s="159" t="str">
        <f>IF(AQ101="","",VLOOKUP(AQ101,'シフト記号表（従来型・ユニット型共通）'!$C$6:$L$47,10,FALSE))</f>
        <v/>
      </c>
      <c r="AR102" s="159" t="str">
        <f>IF(AR101="","",VLOOKUP(AR101,'シフト記号表（従来型・ユニット型共通）'!$C$6:$L$47,10,FALSE))</f>
        <v/>
      </c>
      <c r="AS102" s="159" t="str">
        <f>IF(AS101="","",VLOOKUP(AS101,'シフト記号表（従来型・ユニット型共通）'!$C$6:$L$47,10,FALSE))</f>
        <v/>
      </c>
      <c r="AT102" s="159" t="str">
        <f>IF(AT101="","",VLOOKUP(AT101,'シフト記号表（従来型・ユニット型共通）'!$C$6:$L$47,10,FALSE))</f>
        <v/>
      </c>
      <c r="AU102" s="160" t="str">
        <f>IF(AU101="","",VLOOKUP(AU101,'シフト記号表（従来型・ユニット型共通）'!$C$6:$L$47,10,FALSE))</f>
        <v/>
      </c>
      <c r="AV102" s="158" t="str">
        <f>IF(AV101="","",VLOOKUP(AV101,'シフト記号表（従来型・ユニット型共通）'!$C$6:$L$47,10,FALSE))</f>
        <v/>
      </c>
      <c r="AW102" s="159" t="str">
        <f>IF(AW101="","",VLOOKUP(AW101,'シフト記号表（従来型・ユニット型共通）'!$C$6:$L$47,10,FALSE))</f>
        <v/>
      </c>
      <c r="AX102" s="159" t="str">
        <f>IF(AX101="","",VLOOKUP(AX101,'シフト記号表（従来型・ユニット型共通）'!$C$6:$L$47,10,FALSE))</f>
        <v/>
      </c>
      <c r="AY102" s="159" t="str">
        <f>IF(AY101="","",VLOOKUP(AY101,'シフト記号表（従来型・ユニット型共通）'!$C$6:$L$47,10,FALSE))</f>
        <v/>
      </c>
      <c r="AZ102" s="159" t="str">
        <f>IF(AZ101="","",VLOOKUP(AZ101,'シフト記号表（従来型・ユニット型共通）'!$C$6:$L$47,10,FALSE))</f>
        <v/>
      </c>
      <c r="BA102" s="159" t="str">
        <f>IF(BA101="","",VLOOKUP(BA101,'シフト記号表（従来型・ユニット型共通）'!$C$6:$L$47,10,FALSE))</f>
        <v/>
      </c>
      <c r="BB102" s="160" t="str">
        <f>IF(BB101="","",VLOOKUP(BB101,'シフト記号表（従来型・ユニット型共通）'!$C$6:$L$47,10,FALSE))</f>
        <v/>
      </c>
      <c r="BC102" s="158" t="str">
        <f>IF(BC101="","",VLOOKUP(BC101,'シフト記号表（従来型・ユニット型共通）'!$C$6:$L$47,10,FALSE))</f>
        <v/>
      </c>
      <c r="BD102" s="159" t="str">
        <f>IF(BD101="","",VLOOKUP(BD101,'シフト記号表（従来型・ユニット型共通）'!$C$6:$L$47,10,FALSE))</f>
        <v/>
      </c>
      <c r="BE102" s="159" t="str">
        <f>IF(BE101="","",VLOOKUP(BE101,'シフト記号表（従来型・ユニット型共通）'!$C$6:$L$47,10,FALSE))</f>
        <v/>
      </c>
      <c r="BF102" s="1077">
        <f>IF($BI$3="４週",SUM(AA102:BB102),IF($BI$3="暦月",SUM(AA102:BE102),""))</f>
        <v>0</v>
      </c>
      <c r="BG102" s="1078"/>
      <c r="BH102" s="1079">
        <f>IF($BI$3="４週",BF102/4,IF($BI$3="暦月",(BF102/($BI$8/7)),""))</f>
        <v>0</v>
      </c>
      <c r="BI102" s="1078"/>
      <c r="BJ102" s="1074"/>
      <c r="BK102" s="1075"/>
      <c r="BL102" s="1075"/>
      <c r="BM102" s="1075"/>
      <c r="BN102" s="1076"/>
    </row>
    <row r="103" spans="2:66" ht="20.25" customHeight="1" x14ac:dyDescent="0.15">
      <c r="B103" s="992">
        <f>B101+1</f>
        <v>44</v>
      </c>
      <c r="C103" s="994"/>
      <c r="D103" s="996"/>
      <c r="E103" s="965"/>
      <c r="F103" s="997"/>
      <c r="G103" s="999"/>
      <c r="H103" s="1000"/>
      <c r="I103" s="153"/>
      <c r="J103" s="154"/>
      <c r="K103" s="153"/>
      <c r="L103" s="154"/>
      <c r="M103" s="1003"/>
      <c r="N103" s="1004"/>
      <c r="O103" s="1052"/>
      <c r="P103" s="1053"/>
      <c r="Q103" s="1053"/>
      <c r="R103" s="1000"/>
      <c r="S103" s="1022"/>
      <c r="T103" s="1023"/>
      <c r="U103" s="1023"/>
      <c r="V103" s="1023"/>
      <c r="W103" s="1024"/>
      <c r="X103" s="173" t="s">
        <v>192</v>
      </c>
      <c r="Z103" s="174"/>
      <c r="AA103" s="166"/>
      <c r="AB103" s="167"/>
      <c r="AC103" s="167"/>
      <c r="AD103" s="167"/>
      <c r="AE103" s="167"/>
      <c r="AF103" s="167"/>
      <c r="AG103" s="168"/>
      <c r="AH103" s="166"/>
      <c r="AI103" s="167"/>
      <c r="AJ103" s="167"/>
      <c r="AK103" s="167"/>
      <c r="AL103" s="167"/>
      <c r="AM103" s="167"/>
      <c r="AN103" s="168"/>
      <c r="AO103" s="166"/>
      <c r="AP103" s="167"/>
      <c r="AQ103" s="167"/>
      <c r="AR103" s="167"/>
      <c r="AS103" s="167"/>
      <c r="AT103" s="167"/>
      <c r="AU103" s="168"/>
      <c r="AV103" s="166"/>
      <c r="AW103" s="167"/>
      <c r="AX103" s="167"/>
      <c r="AY103" s="167"/>
      <c r="AZ103" s="167"/>
      <c r="BA103" s="167"/>
      <c r="BB103" s="168"/>
      <c r="BC103" s="166"/>
      <c r="BD103" s="167"/>
      <c r="BE103" s="169"/>
      <c r="BF103" s="1054"/>
      <c r="BG103" s="1055"/>
      <c r="BH103" s="1056"/>
      <c r="BI103" s="1057"/>
      <c r="BJ103" s="1058"/>
      <c r="BK103" s="1059"/>
      <c r="BL103" s="1059"/>
      <c r="BM103" s="1059"/>
      <c r="BN103" s="1060"/>
    </row>
    <row r="104" spans="2:66" ht="20.25" customHeight="1" x14ac:dyDescent="0.15">
      <c r="B104" s="993"/>
      <c r="C104" s="995"/>
      <c r="D104" s="998"/>
      <c r="E104" s="965"/>
      <c r="F104" s="997"/>
      <c r="G104" s="1080"/>
      <c r="H104" s="1081"/>
      <c r="I104" s="175"/>
      <c r="J104" s="176">
        <f>G103</f>
        <v>0</v>
      </c>
      <c r="K104" s="175"/>
      <c r="L104" s="176">
        <f>M103</f>
        <v>0</v>
      </c>
      <c r="M104" s="1082"/>
      <c r="N104" s="1083"/>
      <c r="O104" s="1084"/>
      <c r="P104" s="1085"/>
      <c r="Q104" s="1085"/>
      <c r="R104" s="1081"/>
      <c r="S104" s="1022"/>
      <c r="T104" s="1023"/>
      <c r="U104" s="1023"/>
      <c r="V104" s="1023"/>
      <c r="W104" s="1024"/>
      <c r="X104" s="170" t="s">
        <v>195</v>
      </c>
      <c r="Y104" s="171"/>
      <c r="Z104" s="172"/>
      <c r="AA104" s="158" t="str">
        <f>IF(AA103="","",VLOOKUP(AA103,'シフト記号表（従来型・ユニット型共通）'!$C$6:$L$47,10,FALSE))</f>
        <v/>
      </c>
      <c r="AB104" s="159" t="str">
        <f>IF(AB103="","",VLOOKUP(AB103,'シフト記号表（従来型・ユニット型共通）'!$C$6:$L$47,10,FALSE))</f>
        <v/>
      </c>
      <c r="AC104" s="159" t="str">
        <f>IF(AC103="","",VLOOKUP(AC103,'シフト記号表（従来型・ユニット型共通）'!$C$6:$L$47,10,FALSE))</f>
        <v/>
      </c>
      <c r="AD104" s="159" t="str">
        <f>IF(AD103="","",VLOOKUP(AD103,'シフト記号表（従来型・ユニット型共通）'!$C$6:$L$47,10,FALSE))</f>
        <v/>
      </c>
      <c r="AE104" s="159" t="str">
        <f>IF(AE103="","",VLOOKUP(AE103,'シフト記号表（従来型・ユニット型共通）'!$C$6:$L$47,10,FALSE))</f>
        <v/>
      </c>
      <c r="AF104" s="159" t="str">
        <f>IF(AF103="","",VLOOKUP(AF103,'シフト記号表（従来型・ユニット型共通）'!$C$6:$L$47,10,FALSE))</f>
        <v/>
      </c>
      <c r="AG104" s="160" t="str">
        <f>IF(AG103="","",VLOOKUP(AG103,'シフト記号表（従来型・ユニット型共通）'!$C$6:$L$47,10,FALSE))</f>
        <v/>
      </c>
      <c r="AH104" s="158" t="str">
        <f>IF(AH103="","",VLOOKUP(AH103,'シフト記号表（従来型・ユニット型共通）'!$C$6:$L$47,10,FALSE))</f>
        <v/>
      </c>
      <c r="AI104" s="159" t="str">
        <f>IF(AI103="","",VLOOKUP(AI103,'シフト記号表（従来型・ユニット型共通）'!$C$6:$L$47,10,FALSE))</f>
        <v/>
      </c>
      <c r="AJ104" s="159" t="str">
        <f>IF(AJ103="","",VLOOKUP(AJ103,'シフト記号表（従来型・ユニット型共通）'!$C$6:$L$47,10,FALSE))</f>
        <v/>
      </c>
      <c r="AK104" s="159" t="str">
        <f>IF(AK103="","",VLOOKUP(AK103,'シフト記号表（従来型・ユニット型共通）'!$C$6:$L$47,10,FALSE))</f>
        <v/>
      </c>
      <c r="AL104" s="159" t="str">
        <f>IF(AL103="","",VLOOKUP(AL103,'シフト記号表（従来型・ユニット型共通）'!$C$6:$L$47,10,FALSE))</f>
        <v/>
      </c>
      <c r="AM104" s="159" t="str">
        <f>IF(AM103="","",VLOOKUP(AM103,'シフト記号表（従来型・ユニット型共通）'!$C$6:$L$47,10,FALSE))</f>
        <v/>
      </c>
      <c r="AN104" s="160" t="str">
        <f>IF(AN103="","",VLOOKUP(AN103,'シフト記号表（従来型・ユニット型共通）'!$C$6:$L$47,10,FALSE))</f>
        <v/>
      </c>
      <c r="AO104" s="158" t="str">
        <f>IF(AO103="","",VLOOKUP(AO103,'シフト記号表（従来型・ユニット型共通）'!$C$6:$L$47,10,FALSE))</f>
        <v/>
      </c>
      <c r="AP104" s="159" t="str">
        <f>IF(AP103="","",VLOOKUP(AP103,'シフト記号表（従来型・ユニット型共通）'!$C$6:$L$47,10,FALSE))</f>
        <v/>
      </c>
      <c r="AQ104" s="159" t="str">
        <f>IF(AQ103="","",VLOOKUP(AQ103,'シフト記号表（従来型・ユニット型共通）'!$C$6:$L$47,10,FALSE))</f>
        <v/>
      </c>
      <c r="AR104" s="159" t="str">
        <f>IF(AR103="","",VLOOKUP(AR103,'シフト記号表（従来型・ユニット型共通）'!$C$6:$L$47,10,FALSE))</f>
        <v/>
      </c>
      <c r="AS104" s="159" t="str">
        <f>IF(AS103="","",VLOOKUP(AS103,'シフト記号表（従来型・ユニット型共通）'!$C$6:$L$47,10,FALSE))</f>
        <v/>
      </c>
      <c r="AT104" s="159" t="str">
        <f>IF(AT103="","",VLOOKUP(AT103,'シフト記号表（従来型・ユニット型共通）'!$C$6:$L$47,10,FALSE))</f>
        <v/>
      </c>
      <c r="AU104" s="160" t="str">
        <f>IF(AU103="","",VLOOKUP(AU103,'シフト記号表（従来型・ユニット型共通）'!$C$6:$L$47,10,FALSE))</f>
        <v/>
      </c>
      <c r="AV104" s="158" t="str">
        <f>IF(AV103="","",VLOOKUP(AV103,'シフト記号表（従来型・ユニット型共通）'!$C$6:$L$47,10,FALSE))</f>
        <v/>
      </c>
      <c r="AW104" s="159" t="str">
        <f>IF(AW103="","",VLOOKUP(AW103,'シフト記号表（従来型・ユニット型共通）'!$C$6:$L$47,10,FALSE))</f>
        <v/>
      </c>
      <c r="AX104" s="159" t="str">
        <f>IF(AX103="","",VLOOKUP(AX103,'シフト記号表（従来型・ユニット型共通）'!$C$6:$L$47,10,FALSE))</f>
        <v/>
      </c>
      <c r="AY104" s="159" t="str">
        <f>IF(AY103="","",VLOOKUP(AY103,'シフト記号表（従来型・ユニット型共通）'!$C$6:$L$47,10,FALSE))</f>
        <v/>
      </c>
      <c r="AZ104" s="159" t="str">
        <f>IF(AZ103="","",VLOOKUP(AZ103,'シフト記号表（従来型・ユニット型共通）'!$C$6:$L$47,10,FALSE))</f>
        <v/>
      </c>
      <c r="BA104" s="159" t="str">
        <f>IF(BA103="","",VLOOKUP(BA103,'シフト記号表（従来型・ユニット型共通）'!$C$6:$L$47,10,FALSE))</f>
        <v/>
      </c>
      <c r="BB104" s="160" t="str">
        <f>IF(BB103="","",VLOOKUP(BB103,'シフト記号表（従来型・ユニット型共通）'!$C$6:$L$47,10,FALSE))</f>
        <v/>
      </c>
      <c r="BC104" s="158" t="str">
        <f>IF(BC103="","",VLOOKUP(BC103,'シフト記号表（従来型・ユニット型共通）'!$C$6:$L$47,10,FALSE))</f>
        <v/>
      </c>
      <c r="BD104" s="159" t="str">
        <f>IF(BD103="","",VLOOKUP(BD103,'シフト記号表（従来型・ユニット型共通）'!$C$6:$L$47,10,FALSE))</f>
        <v/>
      </c>
      <c r="BE104" s="159" t="str">
        <f>IF(BE103="","",VLOOKUP(BE103,'シフト記号表（従来型・ユニット型共通）'!$C$6:$L$47,10,FALSE))</f>
        <v/>
      </c>
      <c r="BF104" s="1077">
        <f>IF($BI$3="４週",SUM(AA104:BB104),IF($BI$3="暦月",SUM(AA104:BE104),""))</f>
        <v>0</v>
      </c>
      <c r="BG104" s="1078"/>
      <c r="BH104" s="1079">
        <f>IF($BI$3="４週",BF104/4,IF($BI$3="暦月",(BF104/($BI$8/7)),""))</f>
        <v>0</v>
      </c>
      <c r="BI104" s="1078"/>
      <c r="BJ104" s="1074"/>
      <c r="BK104" s="1075"/>
      <c r="BL104" s="1075"/>
      <c r="BM104" s="1075"/>
      <c r="BN104" s="1076"/>
    </row>
    <row r="105" spans="2:66" ht="20.25" customHeight="1" x14ac:dyDescent="0.15">
      <c r="B105" s="992">
        <f>B103+1</f>
        <v>45</v>
      </c>
      <c r="C105" s="994"/>
      <c r="D105" s="996"/>
      <c r="E105" s="965"/>
      <c r="F105" s="997"/>
      <c r="G105" s="999"/>
      <c r="H105" s="1000"/>
      <c r="I105" s="153"/>
      <c r="J105" s="154"/>
      <c r="K105" s="153"/>
      <c r="L105" s="154"/>
      <c r="M105" s="1003"/>
      <c r="N105" s="1004"/>
      <c r="O105" s="1052"/>
      <c r="P105" s="1053"/>
      <c r="Q105" s="1053"/>
      <c r="R105" s="1000"/>
      <c r="S105" s="1022"/>
      <c r="T105" s="1023"/>
      <c r="U105" s="1023"/>
      <c r="V105" s="1023"/>
      <c r="W105" s="1024"/>
      <c r="X105" s="173" t="s">
        <v>192</v>
      </c>
      <c r="Z105" s="174"/>
      <c r="AA105" s="166"/>
      <c r="AB105" s="167"/>
      <c r="AC105" s="167"/>
      <c r="AD105" s="167"/>
      <c r="AE105" s="167"/>
      <c r="AF105" s="167"/>
      <c r="AG105" s="168"/>
      <c r="AH105" s="166"/>
      <c r="AI105" s="167"/>
      <c r="AJ105" s="167"/>
      <c r="AK105" s="167"/>
      <c r="AL105" s="167"/>
      <c r="AM105" s="167"/>
      <c r="AN105" s="168"/>
      <c r="AO105" s="166"/>
      <c r="AP105" s="167"/>
      <c r="AQ105" s="167"/>
      <c r="AR105" s="167"/>
      <c r="AS105" s="167"/>
      <c r="AT105" s="167"/>
      <c r="AU105" s="168"/>
      <c r="AV105" s="166"/>
      <c r="AW105" s="167"/>
      <c r="AX105" s="167"/>
      <c r="AY105" s="167"/>
      <c r="AZ105" s="167"/>
      <c r="BA105" s="167"/>
      <c r="BB105" s="168"/>
      <c r="BC105" s="166"/>
      <c r="BD105" s="167"/>
      <c r="BE105" s="169"/>
      <c r="BF105" s="1054"/>
      <c r="BG105" s="1055"/>
      <c r="BH105" s="1056"/>
      <c r="BI105" s="1057"/>
      <c r="BJ105" s="1058"/>
      <c r="BK105" s="1059"/>
      <c r="BL105" s="1059"/>
      <c r="BM105" s="1059"/>
      <c r="BN105" s="1060"/>
    </row>
    <row r="106" spans="2:66" ht="20.25" customHeight="1" x14ac:dyDescent="0.15">
      <c r="B106" s="993"/>
      <c r="C106" s="995"/>
      <c r="D106" s="998"/>
      <c r="E106" s="965"/>
      <c r="F106" s="997"/>
      <c r="G106" s="1080"/>
      <c r="H106" s="1081"/>
      <c r="I106" s="175"/>
      <c r="J106" s="176">
        <f>G105</f>
        <v>0</v>
      </c>
      <c r="K106" s="175"/>
      <c r="L106" s="176">
        <f>M105</f>
        <v>0</v>
      </c>
      <c r="M106" s="1082"/>
      <c r="N106" s="1083"/>
      <c r="O106" s="1084"/>
      <c r="P106" s="1085"/>
      <c r="Q106" s="1085"/>
      <c r="R106" s="1081"/>
      <c r="S106" s="1022"/>
      <c r="T106" s="1023"/>
      <c r="U106" s="1023"/>
      <c r="V106" s="1023"/>
      <c r="W106" s="1024"/>
      <c r="X106" s="170" t="s">
        <v>195</v>
      </c>
      <c r="Y106" s="171"/>
      <c r="Z106" s="172"/>
      <c r="AA106" s="158" t="str">
        <f>IF(AA105="","",VLOOKUP(AA105,'シフト記号表（従来型・ユニット型共通）'!$C$6:$L$47,10,FALSE))</f>
        <v/>
      </c>
      <c r="AB106" s="159" t="str">
        <f>IF(AB105="","",VLOOKUP(AB105,'シフト記号表（従来型・ユニット型共通）'!$C$6:$L$47,10,FALSE))</f>
        <v/>
      </c>
      <c r="AC106" s="159" t="str">
        <f>IF(AC105="","",VLOOKUP(AC105,'シフト記号表（従来型・ユニット型共通）'!$C$6:$L$47,10,FALSE))</f>
        <v/>
      </c>
      <c r="AD106" s="159" t="str">
        <f>IF(AD105="","",VLOOKUP(AD105,'シフト記号表（従来型・ユニット型共通）'!$C$6:$L$47,10,FALSE))</f>
        <v/>
      </c>
      <c r="AE106" s="159" t="str">
        <f>IF(AE105="","",VLOOKUP(AE105,'シフト記号表（従来型・ユニット型共通）'!$C$6:$L$47,10,FALSE))</f>
        <v/>
      </c>
      <c r="AF106" s="159" t="str">
        <f>IF(AF105="","",VLOOKUP(AF105,'シフト記号表（従来型・ユニット型共通）'!$C$6:$L$47,10,FALSE))</f>
        <v/>
      </c>
      <c r="AG106" s="160" t="str">
        <f>IF(AG105="","",VLOOKUP(AG105,'シフト記号表（従来型・ユニット型共通）'!$C$6:$L$47,10,FALSE))</f>
        <v/>
      </c>
      <c r="AH106" s="158" t="str">
        <f>IF(AH105="","",VLOOKUP(AH105,'シフト記号表（従来型・ユニット型共通）'!$C$6:$L$47,10,FALSE))</f>
        <v/>
      </c>
      <c r="AI106" s="159" t="str">
        <f>IF(AI105="","",VLOOKUP(AI105,'シフト記号表（従来型・ユニット型共通）'!$C$6:$L$47,10,FALSE))</f>
        <v/>
      </c>
      <c r="AJ106" s="159" t="str">
        <f>IF(AJ105="","",VLOOKUP(AJ105,'シフト記号表（従来型・ユニット型共通）'!$C$6:$L$47,10,FALSE))</f>
        <v/>
      </c>
      <c r="AK106" s="159" t="str">
        <f>IF(AK105="","",VLOOKUP(AK105,'シフト記号表（従来型・ユニット型共通）'!$C$6:$L$47,10,FALSE))</f>
        <v/>
      </c>
      <c r="AL106" s="159" t="str">
        <f>IF(AL105="","",VLOOKUP(AL105,'シフト記号表（従来型・ユニット型共通）'!$C$6:$L$47,10,FALSE))</f>
        <v/>
      </c>
      <c r="AM106" s="159" t="str">
        <f>IF(AM105="","",VLOOKUP(AM105,'シフト記号表（従来型・ユニット型共通）'!$C$6:$L$47,10,FALSE))</f>
        <v/>
      </c>
      <c r="AN106" s="160" t="str">
        <f>IF(AN105="","",VLOOKUP(AN105,'シフト記号表（従来型・ユニット型共通）'!$C$6:$L$47,10,FALSE))</f>
        <v/>
      </c>
      <c r="AO106" s="158" t="str">
        <f>IF(AO105="","",VLOOKUP(AO105,'シフト記号表（従来型・ユニット型共通）'!$C$6:$L$47,10,FALSE))</f>
        <v/>
      </c>
      <c r="AP106" s="159" t="str">
        <f>IF(AP105="","",VLOOKUP(AP105,'シフト記号表（従来型・ユニット型共通）'!$C$6:$L$47,10,FALSE))</f>
        <v/>
      </c>
      <c r="AQ106" s="159" t="str">
        <f>IF(AQ105="","",VLOOKUP(AQ105,'シフト記号表（従来型・ユニット型共通）'!$C$6:$L$47,10,FALSE))</f>
        <v/>
      </c>
      <c r="AR106" s="159" t="str">
        <f>IF(AR105="","",VLOOKUP(AR105,'シフト記号表（従来型・ユニット型共通）'!$C$6:$L$47,10,FALSE))</f>
        <v/>
      </c>
      <c r="AS106" s="159" t="str">
        <f>IF(AS105="","",VLOOKUP(AS105,'シフト記号表（従来型・ユニット型共通）'!$C$6:$L$47,10,FALSE))</f>
        <v/>
      </c>
      <c r="AT106" s="159" t="str">
        <f>IF(AT105="","",VLOOKUP(AT105,'シフト記号表（従来型・ユニット型共通）'!$C$6:$L$47,10,FALSE))</f>
        <v/>
      </c>
      <c r="AU106" s="160" t="str">
        <f>IF(AU105="","",VLOOKUP(AU105,'シフト記号表（従来型・ユニット型共通）'!$C$6:$L$47,10,FALSE))</f>
        <v/>
      </c>
      <c r="AV106" s="158" t="str">
        <f>IF(AV105="","",VLOOKUP(AV105,'シフト記号表（従来型・ユニット型共通）'!$C$6:$L$47,10,FALSE))</f>
        <v/>
      </c>
      <c r="AW106" s="159" t="str">
        <f>IF(AW105="","",VLOOKUP(AW105,'シフト記号表（従来型・ユニット型共通）'!$C$6:$L$47,10,FALSE))</f>
        <v/>
      </c>
      <c r="AX106" s="159" t="str">
        <f>IF(AX105="","",VLOOKUP(AX105,'シフト記号表（従来型・ユニット型共通）'!$C$6:$L$47,10,FALSE))</f>
        <v/>
      </c>
      <c r="AY106" s="159" t="str">
        <f>IF(AY105="","",VLOOKUP(AY105,'シフト記号表（従来型・ユニット型共通）'!$C$6:$L$47,10,FALSE))</f>
        <v/>
      </c>
      <c r="AZ106" s="159" t="str">
        <f>IF(AZ105="","",VLOOKUP(AZ105,'シフト記号表（従来型・ユニット型共通）'!$C$6:$L$47,10,FALSE))</f>
        <v/>
      </c>
      <c r="BA106" s="159" t="str">
        <f>IF(BA105="","",VLOOKUP(BA105,'シフト記号表（従来型・ユニット型共通）'!$C$6:$L$47,10,FALSE))</f>
        <v/>
      </c>
      <c r="BB106" s="160" t="str">
        <f>IF(BB105="","",VLOOKUP(BB105,'シフト記号表（従来型・ユニット型共通）'!$C$6:$L$47,10,FALSE))</f>
        <v/>
      </c>
      <c r="BC106" s="158" t="str">
        <f>IF(BC105="","",VLOOKUP(BC105,'シフト記号表（従来型・ユニット型共通）'!$C$6:$L$47,10,FALSE))</f>
        <v/>
      </c>
      <c r="BD106" s="159" t="str">
        <f>IF(BD105="","",VLOOKUP(BD105,'シフト記号表（従来型・ユニット型共通）'!$C$6:$L$47,10,FALSE))</f>
        <v/>
      </c>
      <c r="BE106" s="159" t="str">
        <f>IF(BE105="","",VLOOKUP(BE105,'シフト記号表（従来型・ユニット型共通）'!$C$6:$L$47,10,FALSE))</f>
        <v/>
      </c>
      <c r="BF106" s="1077">
        <f>IF($BI$3="４週",SUM(AA106:BB106),IF($BI$3="暦月",SUM(AA106:BE106),""))</f>
        <v>0</v>
      </c>
      <c r="BG106" s="1078"/>
      <c r="BH106" s="1079">
        <f>IF($BI$3="４週",BF106/4,IF($BI$3="暦月",(BF106/($BI$8/7)),""))</f>
        <v>0</v>
      </c>
      <c r="BI106" s="1078"/>
      <c r="BJ106" s="1074"/>
      <c r="BK106" s="1075"/>
      <c r="BL106" s="1075"/>
      <c r="BM106" s="1075"/>
      <c r="BN106" s="1076"/>
    </row>
    <row r="107" spans="2:66" ht="20.25" customHeight="1" x14ac:dyDescent="0.15">
      <c r="B107" s="992">
        <f>B105+1</f>
        <v>46</v>
      </c>
      <c r="C107" s="994"/>
      <c r="D107" s="996"/>
      <c r="E107" s="965"/>
      <c r="F107" s="997"/>
      <c r="G107" s="999"/>
      <c r="H107" s="1000"/>
      <c r="I107" s="153"/>
      <c r="J107" s="154"/>
      <c r="K107" s="153"/>
      <c r="L107" s="154"/>
      <c r="M107" s="1003"/>
      <c r="N107" s="1004"/>
      <c r="O107" s="1052"/>
      <c r="P107" s="1053"/>
      <c r="Q107" s="1053"/>
      <c r="R107" s="1000"/>
      <c r="S107" s="1022"/>
      <c r="T107" s="1023"/>
      <c r="U107" s="1023"/>
      <c r="V107" s="1023"/>
      <c r="W107" s="1024"/>
      <c r="X107" s="173" t="s">
        <v>192</v>
      </c>
      <c r="Z107" s="174"/>
      <c r="AA107" s="166"/>
      <c r="AB107" s="167"/>
      <c r="AC107" s="167"/>
      <c r="AD107" s="167"/>
      <c r="AE107" s="167"/>
      <c r="AF107" s="167"/>
      <c r="AG107" s="168"/>
      <c r="AH107" s="166"/>
      <c r="AI107" s="167"/>
      <c r="AJ107" s="167"/>
      <c r="AK107" s="167"/>
      <c r="AL107" s="167"/>
      <c r="AM107" s="167"/>
      <c r="AN107" s="168"/>
      <c r="AO107" s="166"/>
      <c r="AP107" s="167"/>
      <c r="AQ107" s="167"/>
      <c r="AR107" s="167"/>
      <c r="AS107" s="167"/>
      <c r="AT107" s="167"/>
      <c r="AU107" s="168"/>
      <c r="AV107" s="166"/>
      <c r="AW107" s="167"/>
      <c r="AX107" s="167"/>
      <c r="AY107" s="167"/>
      <c r="AZ107" s="167"/>
      <c r="BA107" s="167"/>
      <c r="BB107" s="168"/>
      <c r="BC107" s="166"/>
      <c r="BD107" s="167"/>
      <c r="BE107" s="169"/>
      <c r="BF107" s="1054"/>
      <c r="BG107" s="1055"/>
      <c r="BH107" s="1056"/>
      <c r="BI107" s="1057"/>
      <c r="BJ107" s="1058"/>
      <c r="BK107" s="1059"/>
      <c r="BL107" s="1059"/>
      <c r="BM107" s="1059"/>
      <c r="BN107" s="1060"/>
    </row>
    <row r="108" spans="2:66" ht="20.25" customHeight="1" x14ac:dyDescent="0.15">
      <c r="B108" s="993"/>
      <c r="C108" s="995"/>
      <c r="D108" s="998"/>
      <c r="E108" s="965"/>
      <c r="F108" s="997"/>
      <c r="G108" s="1080"/>
      <c r="H108" s="1081"/>
      <c r="I108" s="175"/>
      <c r="J108" s="176">
        <f>G107</f>
        <v>0</v>
      </c>
      <c r="K108" s="175"/>
      <c r="L108" s="176">
        <f>M107</f>
        <v>0</v>
      </c>
      <c r="M108" s="1082"/>
      <c r="N108" s="1083"/>
      <c r="O108" s="1084"/>
      <c r="P108" s="1085"/>
      <c r="Q108" s="1085"/>
      <c r="R108" s="1081"/>
      <c r="S108" s="1022"/>
      <c r="T108" s="1023"/>
      <c r="U108" s="1023"/>
      <c r="V108" s="1023"/>
      <c r="W108" s="1024"/>
      <c r="X108" s="170" t="s">
        <v>195</v>
      </c>
      <c r="Y108" s="171"/>
      <c r="Z108" s="172"/>
      <c r="AA108" s="158" t="str">
        <f>IF(AA107="","",VLOOKUP(AA107,'シフト記号表（従来型・ユニット型共通）'!$C$6:$L$47,10,FALSE))</f>
        <v/>
      </c>
      <c r="AB108" s="159" t="str">
        <f>IF(AB107="","",VLOOKUP(AB107,'シフト記号表（従来型・ユニット型共通）'!$C$6:$L$47,10,FALSE))</f>
        <v/>
      </c>
      <c r="AC108" s="159" t="str">
        <f>IF(AC107="","",VLOOKUP(AC107,'シフト記号表（従来型・ユニット型共通）'!$C$6:$L$47,10,FALSE))</f>
        <v/>
      </c>
      <c r="AD108" s="159" t="str">
        <f>IF(AD107="","",VLOOKUP(AD107,'シフト記号表（従来型・ユニット型共通）'!$C$6:$L$47,10,FALSE))</f>
        <v/>
      </c>
      <c r="AE108" s="159" t="str">
        <f>IF(AE107="","",VLOOKUP(AE107,'シフト記号表（従来型・ユニット型共通）'!$C$6:$L$47,10,FALSE))</f>
        <v/>
      </c>
      <c r="AF108" s="159" t="str">
        <f>IF(AF107="","",VLOOKUP(AF107,'シフト記号表（従来型・ユニット型共通）'!$C$6:$L$47,10,FALSE))</f>
        <v/>
      </c>
      <c r="AG108" s="160" t="str">
        <f>IF(AG107="","",VLOOKUP(AG107,'シフト記号表（従来型・ユニット型共通）'!$C$6:$L$47,10,FALSE))</f>
        <v/>
      </c>
      <c r="AH108" s="158" t="str">
        <f>IF(AH107="","",VLOOKUP(AH107,'シフト記号表（従来型・ユニット型共通）'!$C$6:$L$47,10,FALSE))</f>
        <v/>
      </c>
      <c r="AI108" s="159" t="str">
        <f>IF(AI107="","",VLOOKUP(AI107,'シフト記号表（従来型・ユニット型共通）'!$C$6:$L$47,10,FALSE))</f>
        <v/>
      </c>
      <c r="AJ108" s="159" t="str">
        <f>IF(AJ107="","",VLOOKUP(AJ107,'シフト記号表（従来型・ユニット型共通）'!$C$6:$L$47,10,FALSE))</f>
        <v/>
      </c>
      <c r="AK108" s="159" t="str">
        <f>IF(AK107="","",VLOOKUP(AK107,'シフト記号表（従来型・ユニット型共通）'!$C$6:$L$47,10,FALSE))</f>
        <v/>
      </c>
      <c r="AL108" s="159" t="str">
        <f>IF(AL107="","",VLOOKUP(AL107,'シフト記号表（従来型・ユニット型共通）'!$C$6:$L$47,10,FALSE))</f>
        <v/>
      </c>
      <c r="AM108" s="159" t="str">
        <f>IF(AM107="","",VLOOKUP(AM107,'シフト記号表（従来型・ユニット型共通）'!$C$6:$L$47,10,FALSE))</f>
        <v/>
      </c>
      <c r="AN108" s="160" t="str">
        <f>IF(AN107="","",VLOOKUP(AN107,'シフト記号表（従来型・ユニット型共通）'!$C$6:$L$47,10,FALSE))</f>
        <v/>
      </c>
      <c r="AO108" s="158" t="str">
        <f>IF(AO107="","",VLOOKUP(AO107,'シフト記号表（従来型・ユニット型共通）'!$C$6:$L$47,10,FALSE))</f>
        <v/>
      </c>
      <c r="AP108" s="159" t="str">
        <f>IF(AP107="","",VLOOKUP(AP107,'シフト記号表（従来型・ユニット型共通）'!$C$6:$L$47,10,FALSE))</f>
        <v/>
      </c>
      <c r="AQ108" s="159" t="str">
        <f>IF(AQ107="","",VLOOKUP(AQ107,'シフト記号表（従来型・ユニット型共通）'!$C$6:$L$47,10,FALSE))</f>
        <v/>
      </c>
      <c r="AR108" s="159" t="str">
        <f>IF(AR107="","",VLOOKUP(AR107,'シフト記号表（従来型・ユニット型共通）'!$C$6:$L$47,10,FALSE))</f>
        <v/>
      </c>
      <c r="AS108" s="159" t="str">
        <f>IF(AS107="","",VLOOKUP(AS107,'シフト記号表（従来型・ユニット型共通）'!$C$6:$L$47,10,FALSE))</f>
        <v/>
      </c>
      <c r="AT108" s="159" t="str">
        <f>IF(AT107="","",VLOOKUP(AT107,'シフト記号表（従来型・ユニット型共通）'!$C$6:$L$47,10,FALSE))</f>
        <v/>
      </c>
      <c r="AU108" s="160" t="str">
        <f>IF(AU107="","",VLOOKUP(AU107,'シフト記号表（従来型・ユニット型共通）'!$C$6:$L$47,10,FALSE))</f>
        <v/>
      </c>
      <c r="AV108" s="158" t="str">
        <f>IF(AV107="","",VLOOKUP(AV107,'シフト記号表（従来型・ユニット型共通）'!$C$6:$L$47,10,FALSE))</f>
        <v/>
      </c>
      <c r="AW108" s="159" t="str">
        <f>IF(AW107="","",VLOOKUP(AW107,'シフト記号表（従来型・ユニット型共通）'!$C$6:$L$47,10,FALSE))</f>
        <v/>
      </c>
      <c r="AX108" s="159" t="str">
        <f>IF(AX107="","",VLOOKUP(AX107,'シフト記号表（従来型・ユニット型共通）'!$C$6:$L$47,10,FALSE))</f>
        <v/>
      </c>
      <c r="AY108" s="159" t="str">
        <f>IF(AY107="","",VLOOKUP(AY107,'シフト記号表（従来型・ユニット型共通）'!$C$6:$L$47,10,FALSE))</f>
        <v/>
      </c>
      <c r="AZ108" s="159" t="str">
        <f>IF(AZ107="","",VLOOKUP(AZ107,'シフト記号表（従来型・ユニット型共通）'!$C$6:$L$47,10,FALSE))</f>
        <v/>
      </c>
      <c r="BA108" s="159" t="str">
        <f>IF(BA107="","",VLOOKUP(BA107,'シフト記号表（従来型・ユニット型共通）'!$C$6:$L$47,10,FALSE))</f>
        <v/>
      </c>
      <c r="BB108" s="160" t="str">
        <f>IF(BB107="","",VLOOKUP(BB107,'シフト記号表（従来型・ユニット型共通）'!$C$6:$L$47,10,FALSE))</f>
        <v/>
      </c>
      <c r="BC108" s="158" t="str">
        <f>IF(BC107="","",VLOOKUP(BC107,'シフト記号表（従来型・ユニット型共通）'!$C$6:$L$47,10,FALSE))</f>
        <v/>
      </c>
      <c r="BD108" s="159" t="str">
        <f>IF(BD107="","",VLOOKUP(BD107,'シフト記号表（従来型・ユニット型共通）'!$C$6:$L$47,10,FALSE))</f>
        <v/>
      </c>
      <c r="BE108" s="159" t="str">
        <f>IF(BE107="","",VLOOKUP(BE107,'シフト記号表（従来型・ユニット型共通）'!$C$6:$L$47,10,FALSE))</f>
        <v/>
      </c>
      <c r="BF108" s="1077">
        <f>IF($BI$3="４週",SUM(AA108:BB108),IF($BI$3="暦月",SUM(AA108:BE108),""))</f>
        <v>0</v>
      </c>
      <c r="BG108" s="1078"/>
      <c r="BH108" s="1079">
        <f>IF($BI$3="４週",BF108/4,IF($BI$3="暦月",(BF108/($BI$8/7)),""))</f>
        <v>0</v>
      </c>
      <c r="BI108" s="1078"/>
      <c r="BJ108" s="1074"/>
      <c r="BK108" s="1075"/>
      <c r="BL108" s="1075"/>
      <c r="BM108" s="1075"/>
      <c r="BN108" s="1076"/>
    </row>
    <row r="109" spans="2:66" ht="20.25" customHeight="1" x14ac:dyDescent="0.15">
      <c r="B109" s="992">
        <f>B107+1</f>
        <v>47</v>
      </c>
      <c r="C109" s="994"/>
      <c r="D109" s="996"/>
      <c r="E109" s="965"/>
      <c r="F109" s="997"/>
      <c r="G109" s="999"/>
      <c r="H109" s="1000"/>
      <c r="I109" s="153"/>
      <c r="J109" s="154"/>
      <c r="K109" s="153"/>
      <c r="L109" s="154"/>
      <c r="M109" s="1003"/>
      <c r="N109" s="1004"/>
      <c r="O109" s="1052"/>
      <c r="P109" s="1053"/>
      <c r="Q109" s="1053"/>
      <c r="R109" s="1000"/>
      <c r="S109" s="1022"/>
      <c r="T109" s="1023"/>
      <c r="U109" s="1023"/>
      <c r="V109" s="1023"/>
      <c r="W109" s="1024"/>
      <c r="X109" s="173" t="s">
        <v>192</v>
      </c>
      <c r="Z109" s="174"/>
      <c r="AA109" s="166"/>
      <c r="AB109" s="167"/>
      <c r="AC109" s="167"/>
      <c r="AD109" s="167"/>
      <c r="AE109" s="167"/>
      <c r="AF109" s="167"/>
      <c r="AG109" s="168"/>
      <c r="AH109" s="166"/>
      <c r="AI109" s="167"/>
      <c r="AJ109" s="167"/>
      <c r="AK109" s="167"/>
      <c r="AL109" s="167"/>
      <c r="AM109" s="167"/>
      <c r="AN109" s="168"/>
      <c r="AO109" s="166"/>
      <c r="AP109" s="167"/>
      <c r="AQ109" s="167"/>
      <c r="AR109" s="167"/>
      <c r="AS109" s="167"/>
      <c r="AT109" s="167"/>
      <c r="AU109" s="168"/>
      <c r="AV109" s="166"/>
      <c r="AW109" s="167"/>
      <c r="AX109" s="167"/>
      <c r="AY109" s="167"/>
      <c r="AZ109" s="167"/>
      <c r="BA109" s="167"/>
      <c r="BB109" s="168"/>
      <c r="BC109" s="166"/>
      <c r="BD109" s="167"/>
      <c r="BE109" s="169"/>
      <c r="BF109" s="1054"/>
      <c r="BG109" s="1055"/>
      <c r="BH109" s="1056"/>
      <c r="BI109" s="1057"/>
      <c r="BJ109" s="1058"/>
      <c r="BK109" s="1059"/>
      <c r="BL109" s="1059"/>
      <c r="BM109" s="1059"/>
      <c r="BN109" s="1060"/>
    </row>
    <row r="110" spans="2:66" ht="20.25" customHeight="1" x14ac:dyDescent="0.15">
      <c r="B110" s="993"/>
      <c r="C110" s="995"/>
      <c r="D110" s="998"/>
      <c r="E110" s="965"/>
      <c r="F110" s="997"/>
      <c r="G110" s="1080"/>
      <c r="H110" s="1081"/>
      <c r="I110" s="175"/>
      <c r="J110" s="176">
        <f>G109</f>
        <v>0</v>
      </c>
      <c r="K110" s="175"/>
      <c r="L110" s="176">
        <f>M109</f>
        <v>0</v>
      </c>
      <c r="M110" s="1082"/>
      <c r="N110" s="1083"/>
      <c r="O110" s="1084"/>
      <c r="P110" s="1085"/>
      <c r="Q110" s="1085"/>
      <c r="R110" s="1081"/>
      <c r="S110" s="1022"/>
      <c r="T110" s="1023"/>
      <c r="U110" s="1023"/>
      <c r="V110" s="1023"/>
      <c r="W110" s="1024"/>
      <c r="X110" s="170" t="s">
        <v>195</v>
      </c>
      <c r="Y110" s="171"/>
      <c r="Z110" s="172"/>
      <c r="AA110" s="158" t="str">
        <f>IF(AA109="","",VLOOKUP(AA109,'シフト記号表（従来型・ユニット型共通）'!$C$6:$L$47,10,FALSE))</f>
        <v/>
      </c>
      <c r="AB110" s="159" t="str">
        <f>IF(AB109="","",VLOOKUP(AB109,'シフト記号表（従来型・ユニット型共通）'!$C$6:$L$47,10,FALSE))</f>
        <v/>
      </c>
      <c r="AC110" s="159" t="str">
        <f>IF(AC109="","",VLOOKUP(AC109,'シフト記号表（従来型・ユニット型共通）'!$C$6:$L$47,10,FALSE))</f>
        <v/>
      </c>
      <c r="AD110" s="159" t="str">
        <f>IF(AD109="","",VLOOKUP(AD109,'シフト記号表（従来型・ユニット型共通）'!$C$6:$L$47,10,FALSE))</f>
        <v/>
      </c>
      <c r="AE110" s="159" t="str">
        <f>IF(AE109="","",VLOOKUP(AE109,'シフト記号表（従来型・ユニット型共通）'!$C$6:$L$47,10,FALSE))</f>
        <v/>
      </c>
      <c r="AF110" s="159" t="str">
        <f>IF(AF109="","",VLOOKUP(AF109,'シフト記号表（従来型・ユニット型共通）'!$C$6:$L$47,10,FALSE))</f>
        <v/>
      </c>
      <c r="AG110" s="160" t="str">
        <f>IF(AG109="","",VLOOKUP(AG109,'シフト記号表（従来型・ユニット型共通）'!$C$6:$L$47,10,FALSE))</f>
        <v/>
      </c>
      <c r="AH110" s="158" t="str">
        <f>IF(AH109="","",VLOOKUP(AH109,'シフト記号表（従来型・ユニット型共通）'!$C$6:$L$47,10,FALSE))</f>
        <v/>
      </c>
      <c r="AI110" s="159" t="str">
        <f>IF(AI109="","",VLOOKUP(AI109,'シフト記号表（従来型・ユニット型共通）'!$C$6:$L$47,10,FALSE))</f>
        <v/>
      </c>
      <c r="AJ110" s="159" t="str">
        <f>IF(AJ109="","",VLOOKUP(AJ109,'シフト記号表（従来型・ユニット型共通）'!$C$6:$L$47,10,FALSE))</f>
        <v/>
      </c>
      <c r="AK110" s="159" t="str">
        <f>IF(AK109="","",VLOOKUP(AK109,'シフト記号表（従来型・ユニット型共通）'!$C$6:$L$47,10,FALSE))</f>
        <v/>
      </c>
      <c r="AL110" s="159" t="str">
        <f>IF(AL109="","",VLOOKUP(AL109,'シフト記号表（従来型・ユニット型共通）'!$C$6:$L$47,10,FALSE))</f>
        <v/>
      </c>
      <c r="AM110" s="159" t="str">
        <f>IF(AM109="","",VLOOKUP(AM109,'シフト記号表（従来型・ユニット型共通）'!$C$6:$L$47,10,FALSE))</f>
        <v/>
      </c>
      <c r="AN110" s="160" t="str">
        <f>IF(AN109="","",VLOOKUP(AN109,'シフト記号表（従来型・ユニット型共通）'!$C$6:$L$47,10,FALSE))</f>
        <v/>
      </c>
      <c r="AO110" s="158" t="str">
        <f>IF(AO109="","",VLOOKUP(AO109,'シフト記号表（従来型・ユニット型共通）'!$C$6:$L$47,10,FALSE))</f>
        <v/>
      </c>
      <c r="AP110" s="159" t="str">
        <f>IF(AP109="","",VLOOKUP(AP109,'シフト記号表（従来型・ユニット型共通）'!$C$6:$L$47,10,FALSE))</f>
        <v/>
      </c>
      <c r="AQ110" s="159" t="str">
        <f>IF(AQ109="","",VLOOKUP(AQ109,'シフト記号表（従来型・ユニット型共通）'!$C$6:$L$47,10,FALSE))</f>
        <v/>
      </c>
      <c r="AR110" s="159" t="str">
        <f>IF(AR109="","",VLOOKUP(AR109,'シフト記号表（従来型・ユニット型共通）'!$C$6:$L$47,10,FALSE))</f>
        <v/>
      </c>
      <c r="AS110" s="159" t="str">
        <f>IF(AS109="","",VLOOKUP(AS109,'シフト記号表（従来型・ユニット型共通）'!$C$6:$L$47,10,FALSE))</f>
        <v/>
      </c>
      <c r="AT110" s="159" t="str">
        <f>IF(AT109="","",VLOOKUP(AT109,'シフト記号表（従来型・ユニット型共通）'!$C$6:$L$47,10,FALSE))</f>
        <v/>
      </c>
      <c r="AU110" s="160" t="str">
        <f>IF(AU109="","",VLOOKUP(AU109,'シフト記号表（従来型・ユニット型共通）'!$C$6:$L$47,10,FALSE))</f>
        <v/>
      </c>
      <c r="AV110" s="158" t="str">
        <f>IF(AV109="","",VLOOKUP(AV109,'シフト記号表（従来型・ユニット型共通）'!$C$6:$L$47,10,FALSE))</f>
        <v/>
      </c>
      <c r="AW110" s="159" t="str">
        <f>IF(AW109="","",VLOOKUP(AW109,'シフト記号表（従来型・ユニット型共通）'!$C$6:$L$47,10,FALSE))</f>
        <v/>
      </c>
      <c r="AX110" s="159" t="str">
        <f>IF(AX109="","",VLOOKUP(AX109,'シフト記号表（従来型・ユニット型共通）'!$C$6:$L$47,10,FALSE))</f>
        <v/>
      </c>
      <c r="AY110" s="159" t="str">
        <f>IF(AY109="","",VLOOKUP(AY109,'シフト記号表（従来型・ユニット型共通）'!$C$6:$L$47,10,FALSE))</f>
        <v/>
      </c>
      <c r="AZ110" s="159" t="str">
        <f>IF(AZ109="","",VLOOKUP(AZ109,'シフト記号表（従来型・ユニット型共通）'!$C$6:$L$47,10,FALSE))</f>
        <v/>
      </c>
      <c r="BA110" s="159" t="str">
        <f>IF(BA109="","",VLOOKUP(BA109,'シフト記号表（従来型・ユニット型共通）'!$C$6:$L$47,10,FALSE))</f>
        <v/>
      </c>
      <c r="BB110" s="160" t="str">
        <f>IF(BB109="","",VLOOKUP(BB109,'シフト記号表（従来型・ユニット型共通）'!$C$6:$L$47,10,FALSE))</f>
        <v/>
      </c>
      <c r="BC110" s="158" t="str">
        <f>IF(BC109="","",VLOOKUP(BC109,'シフト記号表（従来型・ユニット型共通）'!$C$6:$L$47,10,FALSE))</f>
        <v/>
      </c>
      <c r="BD110" s="159" t="str">
        <f>IF(BD109="","",VLOOKUP(BD109,'シフト記号表（従来型・ユニット型共通）'!$C$6:$L$47,10,FALSE))</f>
        <v/>
      </c>
      <c r="BE110" s="159" t="str">
        <f>IF(BE109="","",VLOOKUP(BE109,'シフト記号表（従来型・ユニット型共通）'!$C$6:$L$47,10,FALSE))</f>
        <v/>
      </c>
      <c r="BF110" s="1077">
        <f>IF($BI$3="４週",SUM(AA110:BB110),IF($BI$3="暦月",SUM(AA110:BE110),""))</f>
        <v>0</v>
      </c>
      <c r="BG110" s="1078"/>
      <c r="BH110" s="1079">
        <f>IF($BI$3="４週",BF110/4,IF($BI$3="暦月",(BF110/($BI$8/7)),""))</f>
        <v>0</v>
      </c>
      <c r="BI110" s="1078"/>
      <c r="BJ110" s="1074"/>
      <c r="BK110" s="1075"/>
      <c r="BL110" s="1075"/>
      <c r="BM110" s="1075"/>
      <c r="BN110" s="1076"/>
    </row>
    <row r="111" spans="2:66" ht="20.25" customHeight="1" x14ac:dyDescent="0.15">
      <c r="B111" s="992">
        <f>B109+1</f>
        <v>48</v>
      </c>
      <c r="C111" s="994"/>
      <c r="D111" s="996"/>
      <c r="E111" s="965"/>
      <c r="F111" s="997"/>
      <c r="G111" s="999"/>
      <c r="H111" s="1000"/>
      <c r="I111" s="153"/>
      <c r="J111" s="154"/>
      <c r="K111" s="153"/>
      <c r="L111" s="154"/>
      <c r="M111" s="1003"/>
      <c r="N111" s="1004"/>
      <c r="O111" s="1052"/>
      <c r="P111" s="1053"/>
      <c r="Q111" s="1053"/>
      <c r="R111" s="1000"/>
      <c r="S111" s="1022"/>
      <c r="T111" s="1023"/>
      <c r="U111" s="1023"/>
      <c r="V111" s="1023"/>
      <c r="W111" s="1024"/>
      <c r="X111" s="173" t="s">
        <v>192</v>
      </c>
      <c r="Z111" s="174"/>
      <c r="AA111" s="166"/>
      <c r="AB111" s="167"/>
      <c r="AC111" s="167"/>
      <c r="AD111" s="167"/>
      <c r="AE111" s="167"/>
      <c r="AF111" s="167"/>
      <c r="AG111" s="168"/>
      <c r="AH111" s="166"/>
      <c r="AI111" s="167"/>
      <c r="AJ111" s="167"/>
      <c r="AK111" s="167"/>
      <c r="AL111" s="167"/>
      <c r="AM111" s="167"/>
      <c r="AN111" s="168"/>
      <c r="AO111" s="166"/>
      <c r="AP111" s="167"/>
      <c r="AQ111" s="167"/>
      <c r="AR111" s="167"/>
      <c r="AS111" s="167"/>
      <c r="AT111" s="167"/>
      <c r="AU111" s="168"/>
      <c r="AV111" s="166"/>
      <c r="AW111" s="167"/>
      <c r="AX111" s="167"/>
      <c r="AY111" s="167"/>
      <c r="AZ111" s="167"/>
      <c r="BA111" s="167"/>
      <c r="BB111" s="168"/>
      <c r="BC111" s="166"/>
      <c r="BD111" s="167"/>
      <c r="BE111" s="169"/>
      <c r="BF111" s="1054"/>
      <c r="BG111" s="1055"/>
      <c r="BH111" s="1056"/>
      <c r="BI111" s="1057"/>
      <c r="BJ111" s="1058"/>
      <c r="BK111" s="1059"/>
      <c r="BL111" s="1059"/>
      <c r="BM111" s="1059"/>
      <c r="BN111" s="1060"/>
    </row>
    <row r="112" spans="2:66" ht="20.25" customHeight="1" x14ac:dyDescent="0.15">
      <c r="B112" s="993"/>
      <c r="C112" s="995"/>
      <c r="D112" s="998"/>
      <c r="E112" s="965"/>
      <c r="F112" s="997"/>
      <c r="G112" s="1080"/>
      <c r="H112" s="1081"/>
      <c r="I112" s="175"/>
      <c r="J112" s="176">
        <f>G111</f>
        <v>0</v>
      </c>
      <c r="K112" s="175"/>
      <c r="L112" s="176">
        <f>M111</f>
        <v>0</v>
      </c>
      <c r="M112" s="1082"/>
      <c r="N112" s="1083"/>
      <c r="O112" s="1084"/>
      <c r="P112" s="1085"/>
      <c r="Q112" s="1085"/>
      <c r="R112" s="1081"/>
      <c r="S112" s="1022"/>
      <c r="T112" s="1023"/>
      <c r="U112" s="1023"/>
      <c r="V112" s="1023"/>
      <c r="W112" s="1024"/>
      <c r="X112" s="170" t="s">
        <v>195</v>
      </c>
      <c r="Y112" s="171"/>
      <c r="Z112" s="172"/>
      <c r="AA112" s="158" t="str">
        <f>IF(AA111="","",VLOOKUP(AA111,'シフト記号表（従来型・ユニット型共通）'!$C$6:$L$47,10,FALSE))</f>
        <v/>
      </c>
      <c r="AB112" s="159" t="str">
        <f>IF(AB111="","",VLOOKUP(AB111,'シフト記号表（従来型・ユニット型共通）'!$C$6:$L$47,10,FALSE))</f>
        <v/>
      </c>
      <c r="AC112" s="159" t="str">
        <f>IF(AC111="","",VLOOKUP(AC111,'シフト記号表（従来型・ユニット型共通）'!$C$6:$L$47,10,FALSE))</f>
        <v/>
      </c>
      <c r="AD112" s="159" t="str">
        <f>IF(AD111="","",VLOOKUP(AD111,'シフト記号表（従来型・ユニット型共通）'!$C$6:$L$47,10,FALSE))</f>
        <v/>
      </c>
      <c r="AE112" s="159" t="str">
        <f>IF(AE111="","",VLOOKUP(AE111,'シフト記号表（従来型・ユニット型共通）'!$C$6:$L$47,10,FALSE))</f>
        <v/>
      </c>
      <c r="AF112" s="159" t="str">
        <f>IF(AF111="","",VLOOKUP(AF111,'シフト記号表（従来型・ユニット型共通）'!$C$6:$L$47,10,FALSE))</f>
        <v/>
      </c>
      <c r="AG112" s="160" t="str">
        <f>IF(AG111="","",VLOOKUP(AG111,'シフト記号表（従来型・ユニット型共通）'!$C$6:$L$47,10,FALSE))</f>
        <v/>
      </c>
      <c r="AH112" s="158" t="str">
        <f>IF(AH111="","",VLOOKUP(AH111,'シフト記号表（従来型・ユニット型共通）'!$C$6:$L$47,10,FALSE))</f>
        <v/>
      </c>
      <c r="AI112" s="159" t="str">
        <f>IF(AI111="","",VLOOKUP(AI111,'シフト記号表（従来型・ユニット型共通）'!$C$6:$L$47,10,FALSE))</f>
        <v/>
      </c>
      <c r="AJ112" s="159" t="str">
        <f>IF(AJ111="","",VLOOKUP(AJ111,'シフト記号表（従来型・ユニット型共通）'!$C$6:$L$47,10,FALSE))</f>
        <v/>
      </c>
      <c r="AK112" s="159" t="str">
        <f>IF(AK111="","",VLOOKUP(AK111,'シフト記号表（従来型・ユニット型共通）'!$C$6:$L$47,10,FALSE))</f>
        <v/>
      </c>
      <c r="AL112" s="159" t="str">
        <f>IF(AL111="","",VLOOKUP(AL111,'シフト記号表（従来型・ユニット型共通）'!$C$6:$L$47,10,FALSE))</f>
        <v/>
      </c>
      <c r="AM112" s="159" t="str">
        <f>IF(AM111="","",VLOOKUP(AM111,'シフト記号表（従来型・ユニット型共通）'!$C$6:$L$47,10,FALSE))</f>
        <v/>
      </c>
      <c r="AN112" s="160" t="str">
        <f>IF(AN111="","",VLOOKUP(AN111,'シフト記号表（従来型・ユニット型共通）'!$C$6:$L$47,10,FALSE))</f>
        <v/>
      </c>
      <c r="AO112" s="158" t="str">
        <f>IF(AO111="","",VLOOKUP(AO111,'シフト記号表（従来型・ユニット型共通）'!$C$6:$L$47,10,FALSE))</f>
        <v/>
      </c>
      <c r="AP112" s="159" t="str">
        <f>IF(AP111="","",VLOOKUP(AP111,'シフト記号表（従来型・ユニット型共通）'!$C$6:$L$47,10,FALSE))</f>
        <v/>
      </c>
      <c r="AQ112" s="159" t="str">
        <f>IF(AQ111="","",VLOOKUP(AQ111,'シフト記号表（従来型・ユニット型共通）'!$C$6:$L$47,10,FALSE))</f>
        <v/>
      </c>
      <c r="AR112" s="159" t="str">
        <f>IF(AR111="","",VLOOKUP(AR111,'シフト記号表（従来型・ユニット型共通）'!$C$6:$L$47,10,FALSE))</f>
        <v/>
      </c>
      <c r="AS112" s="159" t="str">
        <f>IF(AS111="","",VLOOKUP(AS111,'シフト記号表（従来型・ユニット型共通）'!$C$6:$L$47,10,FALSE))</f>
        <v/>
      </c>
      <c r="AT112" s="159" t="str">
        <f>IF(AT111="","",VLOOKUP(AT111,'シフト記号表（従来型・ユニット型共通）'!$C$6:$L$47,10,FALSE))</f>
        <v/>
      </c>
      <c r="AU112" s="160" t="str">
        <f>IF(AU111="","",VLOOKUP(AU111,'シフト記号表（従来型・ユニット型共通）'!$C$6:$L$47,10,FALSE))</f>
        <v/>
      </c>
      <c r="AV112" s="158" t="str">
        <f>IF(AV111="","",VLOOKUP(AV111,'シフト記号表（従来型・ユニット型共通）'!$C$6:$L$47,10,FALSE))</f>
        <v/>
      </c>
      <c r="AW112" s="159" t="str">
        <f>IF(AW111="","",VLOOKUP(AW111,'シフト記号表（従来型・ユニット型共通）'!$C$6:$L$47,10,FALSE))</f>
        <v/>
      </c>
      <c r="AX112" s="159" t="str">
        <f>IF(AX111="","",VLOOKUP(AX111,'シフト記号表（従来型・ユニット型共通）'!$C$6:$L$47,10,FALSE))</f>
        <v/>
      </c>
      <c r="AY112" s="159" t="str">
        <f>IF(AY111="","",VLOOKUP(AY111,'シフト記号表（従来型・ユニット型共通）'!$C$6:$L$47,10,FALSE))</f>
        <v/>
      </c>
      <c r="AZ112" s="159" t="str">
        <f>IF(AZ111="","",VLOOKUP(AZ111,'シフト記号表（従来型・ユニット型共通）'!$C$6:$L$47,10,FALSE))</f>
        <v/>
      </c>
      <c r="BA112" s="159" t="str">
        <f>IF(BA111="","",VLOOKUP(BA111,'シフト記号表（従来型・ユニット型共通）'!$C$6:$L$47,10,FALSE))</f>
        <v/>
      </c>
      <c r="BB112" s="160" t="str">
        <f>IF(BB111="","",VLOOKUP(BB111,'シフト記号表（従来型・ユニット型共通）'!$C$6:$L$47,10,FALSE))</f>
        <v/>
      </c>
      <c r="BC112" s="158" t="str">
        <f>IF(BC111="","",VLOOKUP(BC111,'シフト記号表（従来型・ユニット型共通）'!$C$6:$L$47,10,FALSE))</f>
        <v/>
      </c>
      <c r="BD112" s="159" t="str">
        <f>IF(BD111="","",VLOOKUP(BD111,'シフト記号表（従来型・ユニット型共通）'!$C$6:$L$47,10,FALSE))</f>
        <v/>
      </c>
      <c r="BE112" s="159" t="str">
        <f>IF(BE111="","",VLOOKUP(BE111,'シフト記号表（従来型・ユニット型共通）'!$C$6:$L$47,10,FALSE))</f>
        <v/>
      </c>
      <c r="BF112" s="1077">
        <f>IF($BI$3="４週",SUM(AA112:BB112),IF($BI$3="暦月",SUM(AA112:BE112),""))</f>
        <v>0</v>
      </c>
      <c r="BG112" s="1078"/>
      <c r="BH112" s="1079">
        <f>IF($BI$3="４週",BF112/4,IF($BI$3="暦月",(BF112/($BI$8/7)),""))</f>
        <v>0</v>
      </c>
      <c r="BI112" s="1078"/>
      <c r="BJ112" s="1074"/>
      <c r="BK112" s="1075"/>
      <c r="BL112" s="1075"/>
      <c r="BM112" s="1075"/>
      <c r="BN112" s="1076"/>
    </row>
    <row r="113" spans="2:66" ht="20.25" customHeight="1" x14ac:dyDescent="0.15">
      <c r="B113" s="992">
        <f>B111+1</f>
        <v>49</v>
      </c>
      <c r="C113" s="994"/>
      <c r="D113" s="996"/>
      <c r="E113" s="965"/>
      <c r="F113" s="997"/>
      <c r="G113" s="999"/>
      <c r="H113" s="1000"/>
      <c r="I113" s="153"/>
      <c r="J113" s="154"/>
      <c r="K113" s="153"/>
      <c r="L113" s="154"/>
      <c r="M113" s="1003"/>
      <c r="N113" s="1004"/>
      <c r="O113" s="1052"/>
      <c r="P113" s="1053"/>
      <c r="Q113" s="1053"/>
      <c r="R113" s="1000"/>
      <c r="S113" s="1022"/>
      <c r="T113" s="1023"/>
      <c r="U113" s="1023"/>
      <c r="V113" s="1023"/>
      <c r="W113" s="1024"/>
      <c r="X113" s="173" t="s">
        <v>192</v>
      </c>
      <c r="Z113" s="174"/>
      <c r="AA113" s="166"/>
      <c r="AB113" s="167"/>
      <c r="AC113" s="167"/>
      <c r="AD113" s="167"/>
      <c r="AE113" s="167"/>
      <c r="AF113" s="167"/>
      <c r="AG113" s="168"/>
      <c r="AH113" s="166"/>
      <c r="AI113" s="167"/>
      <c r="AJ113" s="167"/>
      <c r="AK113" s="167"/>
      <c r="AL113" s="167"/>
      <c r="AM113" s="167"/>
      <c r="AN113" s="168"/>
      <c r="AO113" s="166"/>
      <c r="AP113" s="167"/>
      <c r="AQ113" s="167"/>
      <c r="AR113" s="167"/>
      <c r="AS113" s="167"/>
      <c r="AT113" s="167"/>
      <c r="AU113" s="168"/>
      <c r="AV113" s="166"/>
      <c r="AW113" s="167"/>
      <c r="AX113" s="167"/>
      <c r="AY113" s="167"/>
      <c r="AZ113" s="167"/>
      <c r="BA113" s="167"/>
      <c r="BB113" s="168"/>
      <c r="BC113" s="166"/>
      <c r="BD113" s="167"/>
      <c r="BE113" s="169"/>
      <c r="BF113" s="1054"/>
      <c r="BG113" s="1055"/>
      <c r="BH113" s="1056"/>
      <c r="BI113" s="1057"/>
      <c r="BJ113" s="1058"/>
      <c r="BK113" s="1059"/>
      <c r="BL113" s="1059"/>
      <c r="BM113" s="1059"/>
      <c r="BN113" s="1060"/>
    </row>
    <row r="114" spans="2:66" ht="20.25" customHeight="1" x14ac:dyDescent="0.15">
      <c r="B114" s="993"/>
      <c r="C114" s="995"/>
      <c r="D114" s="998"/>
      <c r="E114" s="965"/>
      <c r="F114" s="997"/>
      <c r="G114" s="1080"/>
      <c r="H114" s="1081"/>
      <c r="I114" s="175"/>
      <c r="J114" s="176">
        <f>G113</f>
        <v>0</v>
      </c>
      <c r="K114" s="175"/>
      <c r="L114" s="176">
        <f>M113</f>
        <v>0</v>
      </c>
      <c r="M114" s="1082"/>
      <c r="N114" s="1083"/>
      <c r="O114" s="1084"/>
      <c r="P114" s="1085"/>
      <c r="Q114" s="1085"/>
      <c r="R114" s="1081"/>
      <c r="S114" s="1022"/>
      <c r="T114" s="1023"/>
      <c r="U114" s="1023"/>
      <c r="V114" s="1023"/>
      <c r="W114" s="1024"/>
      <c r="X114" s="170" t="s">
        <v>195</v>
      </c>
      <c r="Y114" s="171"/>
      <c r="Z114" s="172"/>
      <c r="AA114" s="158" t="str">
        <f>IF(AA113="","",VLOOKUP(AA113,'シフト記号表（従来型・ユニット型共通）'!$C$6:$L$47,10,FALSE))</f>
        <v/>
      </c>
      <c r="AB114" s="159" t="str">
        <f>IF(AB113="","",VLOOKUP(AB113,'シフト記号表（従来型・ユニット型共通）'!$C$6:$L$47,10,FALSE))</f>
        <v/>
      </c>
      <c r="AC114" s="159" t="str">
        <f>IF(AC113="","",VLOOKUP(AC113,'シフト記号表（従来型・ユニット型共通）'!$C$6:$L$47,10,FALSE))</f>
        <v/>
      </c>
      <c r="AD114" s="159" t="str">
        <f>IF(AD113="","",VLOOKUP(AD113,'シフト記号表（従来型・ユニット型共通）'!$C$6:$L$47,10,FALSE))</f>
        <v/>
      </c>
      <c r="AE114" s="159" t="str">
        <f>IF(AE113="","",VLOOKUP(AE113,'シフト記号表（従来型・ユニット型共通）'!$C$6:$L$47,10,FALSE))</f>
        <v/>
      </c>
      <c r="AF114" s="159" t="str">
        <f>IF(AF113="","",VLOOKUP(AF113,'シフト記号表（従来型・ユニット型共通）'!$C$6:$L$47,10,FALSE))</f>
        <v/>
      </c>
      <c r="AG114" s="160" t="str">
        <f>IF(AG113="","",VLOOKUP(AG113,'シフト記号表（従来型・ユニット型共通）'!$C$6:$L$47,10,FALSE))</f>
        <v/>
      </c>
      <c r="AH114" s="158" t="str">
        <f>IF(AH113="","",VLOOKUP(AH113,'シフト記号表（従来型・ユニット型共通）'!$C$6:$L$47,10,FALSE))</f>
        <v/>
      </c>
      <c r="AI114" s="159" t="str">
        <f>IF(AI113="","",VLOOKUP(AI113,'シフト記号表（従来型・ユニット型共通）'!$C$6:$L$47,10,FALSE))</f>
        <v/>
      </c>
      <c r="AJ114" s="159" t="str">
        <f>IF(AJ113="","",VLOOKUP(AJ113,'シフト記号表（従来型・ユニット型共通）'!$C$6:$L$47,10,FALSE))</f>
        <v/>
      </c>
      <c r="AK114" s="159" t="str">
        <f>IF(AK113="","",VLOOKUP(AK113,'シフト記号表（従来型・ユニット型共通）'!$C$6:$L$47,10,FALSE))</f>
        <v/>
      </c>
      <c r="AL114" s="159" t="str">
        <f>IF(AL113="","",VLOOKUP(AL113,'シフト記号表（従来型・ユニット型共通）'!$C$6:$L$47,10,FALSE))</f>
        <v/>
      </c>
      <c r="AM114" s="159" t="str">
        <f>IF(AM113="","",VLOOKUP(AM113,'シフト記号表（従来型・ユニット型共通）'!$C$6:$L$47,10,FALSE))</f>
        <v/>
      </c>
      <c r="AN114" s="160" t="str">
        <f>IF(AN113="","",VLOOKUP(AN113,'シフト記号表（従来型・ユニット型共通）'!$C$6:$L$47,10,FALSE))</f>
        <v/>
      </c>
      <c r="AO114" s="158" t="str">
        <f>IF(AO113="","",VLOOKUP(AO113,'シフト記号表（従来型・ユニット型共通）'!$C$6:$L$47,10,FALSE))</f>
        <v/>
      </c>
      <c r="AP114" s="159" t="str">
        <f>IF(AP113="","",VLOOKUP(AP113,'シフト記号表（従来型・ユニット型共通）'!$C$6:$L$47,10,FALSE))</f>
        <v/>
      </c>
      <c r="AQ114" s="159" t="str">
        <f>IF(AQ113="","",VLOOKUP(AQ113,'シフト記号表（従来型・ユニット型共通）'!$C$6:$L$47,10,FALSE))</f>
        <v/>
      </c>
      <c r="AR114" s="159" t="str">
        <f>IF(AR113="","",VLOOKUP(AR113,'シフト記号表（従来型・ユニット型共通）'!$C$6:$L$47,10,FALSE))</f>
        <v/>
      </c>
      <c r="AS114" s="159" t="str">
        <f>IF(AS113="","",VLOOKUP(AS113,'シフト記号表（従来型・ユニット型共通）'!$C$6:$L$47,10,FALSE))</f>
        <v/>
      </c>
      <c r="AT114" s="159" t="str">
        <f>IF(AT113="","",VLOOKUP(AT113,'シフト記号表（従来型・ユニット型共通）'!$C$6:$L$47,10,FALSE))</f>
        <v/>
      </c>
      <c r="AU114" s="160" t="str">
        <f>IF(AU113="","",VLOOKUP(AU113,'シフト記号表（従来型・ユニット型共通）'!$C$6:$L$47,10,FALSE))</f>
        <v/>
      </c>
      <c r="AV114" s="158" t="str">
        <f>IF(AV113="","",VLOOKUP(AV113,'シフト記号表（従来型・ユニット型共通）'!$C$6:$L$47,10,FALSE))</f>
        <v/>
      </c>
      <c r="AW114" s="159" t="str">
        <f>IF(AW113="","",VLOOKUP(AW113,'シフト記号表（従来型・ユニット型共通）'!$C$6:$L$47,10,FALSE))</f>
        <v/>
      </c>
      <c r="AX114" s="159" t="str">
        <f>IF(AX113="","",VLOOKUP(AX113,'シフト記号表（従来型・ユニット型共通）'!$C$6:$L$47,10,FALSE))</f>
        <v/>
      </c>
      <c r="AY114" s="159" t="str">
        <f>IF(AY113="","",VLOOKUP(AY113,'シフト記号表（従来型・ユニット型共通）'!$C$6:$L$47,10,FALSE))</f>
        <v/>
      </c>
      <c r="AZ114" s="159" t="str">
        <f>IF(AZ113="","",VLOOKUP(AZ113,'シフト記号表（従来型・ユニット型共通）'!$C$6:$L$47,10,FALSE))</f>
        <v/>
      </c>
      <c r="BA114" s="159" t="str">
        <f>IF(BA113="","",VLOOKUP(BA113,'シフト記号表（従来型・ユニット型共通）'!$C$6:$L$47,10,FALSE))</f>
        <v/>
      </c>
      <c r="BB114" s="160" t="str">
        <f>IF(BB113="","",VLOOKUP(BB113,'シフト記号表（従来型・ユニット型共通）'!$C$6:$L$47,10,FALSE))</f>
        <v/>
      </c>
      <c r="BC114" s="158" t="str">
        <f>IF(BC113="","",VLOOKUP(BC113,'シフト記号表（従来型・ユニット型共通）'!$C$6:$L$47,10,FALSE))</f>
        <v/>
      </c>
      <c r="BD114" s="159" t="str">
        <f>IF(BD113="","",VLOOKUP(BD113,'シフト記号表（従来型・ユニット型共通）'!$C$6:$L$47,10,FALSE))</f>
        <v/>
      </c>
      <c r="BE114" s="159" t="str">
        <f>IF(BE113="","",VLOOKUP(BE113,'シフト記号表（従来型・ユニット型共通）'!$C$6:$L$47,10,FALSE))</f>
        <v/>
      </c>
      <c r="BF114" s="1077">
        <f>IF($BI$3="４週",SUM(AA114:BB114),IF($BI$3="暦月",SUM(AA114:BE114),""))</f>
        <v>0</v>
      </c>
      <c r="BG114" s="1078"/>
      <c r="BH114" s="1079">
        <f>IF($BI$3="４週",BF114/4,IF($BI$3="暦月",(BF114/($BI$8/7)),""))</f>
        <v>0</v>
      </c>
      <c r="BI114" s="1078"/>
      <c r="BJ114" s="1074"/>
      <c r="BK114" s="1075"/>
      <c r="BL114" s="1075"/>
      <c r="BM114" s="1075"/>
      <c r="BN114" s="1076"/>
    </row>
    <row r="115" spans="2:66" ht="20.25" customHeight="1" x14ac:dyDescent="0.15">
      <c r="B115" s="992">
        <f>B113+1</f>
        <v>50</v>
      </c>
      <c r="C115" s="994"/>
      <c r="D115" s="996"/>
      <c r="E115" s="965"/>
      <c r="F115" s="997"/>
      <c r="G115" s="999"/>
      <c r="H115" s="1000"/>
      <c r="I115" s="153"/>
      <c r="J115" s="154"/>
      <c r="K115" s="153"/>
      <c r="L115" s="154"/>
      <c r="M115" s="1003"/>
      <c r="N115" s="1004"/>
      <c r="O115" s="1052"/>
      <c r="P115" s="1053"/>
      <c r="Q115" s="1053"/>
      <c r="R115" s="1000"/>
      <c r="S115" s="1022"/>
      <c r="T115" s="1023"/>
      <c r="U115" s="1023"/>
      <c r="V115" s="1023"/>
      <c r="W115" s="1024"/>
      <c r="X115" s="173" t="s">
        <v>192</v>
      </c>
      <c r="Z115" s="174"/>
      <c r="AA115" s="166"/>
      <c r="AB115" s="167"/>
      <c r="AC115" s="167"/>
      <c r="AD115" s="167"/>
      <c r="AE115" s="167"/>
      <c r="AF115" s="167"/>
      <c r="AG115" s="168"/>
      <c r="AH115" s="166"/>
      <c r="AI115" s="167"/>
      <c r="AJ115" s="167"/>
      <c r="AK115" s="167"/>
      <c r="AL115" s="167"/>
      <c r="AM115" s="167"/>
      <c r="AN115" s="168"/>
      <c r="AO115" s="166"/>
      <c r="AP115" s="167"/>
      <c r="AQ115" s="167"/>
      <c r="AR115" s="167"/>
      <c r="AS115" s="167"/>
      <c r="AT115" s="167"/>
      <c r="AU115" s="168"/>
      <c r="AV115" s="166"/>
      <c r="AW115" s="167"/>
      <c r="AX115" s="167"/>
      <c r="AY115" s="167"/>
      <c r="AZ115" s="167"/>
      <c r="BA115" s="167"/>
      <c r="BB115" s="168"/>
      <c r="BC115" s="166"/>
      <c r="BD115" s="167"/>
      <c r="BE115" s="169"/>
      <c r="BF115" s="1054"/>
      <c r="BG115" s="1055"/>
      <c r="BH115" s="1056"/>
      <c r="BI115" s="1057"/>
      <c r="BJ115" s="1058"/>
      <c r="BK115" s="1059"/>
      <c r="BL115" s="1059"/>
      <c r="BM115" s="1059"/>
      <c r="BN115" s="1060"/>
    </row>
    <row r="116" spans="2:66" ht="20.25" customHeight="1" x14ac:dyDescent="0.15">
      <c r="B116" s="993"/>
      <c r="C116" s="995"/>
      <c r="D116" s="998"/>
      <c r="E116" s="965"/>
      <c r="F116" s="997"/>
      <c r="G116" s="1080"/>
      <c r="H116" s="1081"/>
      <c r="I116" s="175"/>
      <c r="J116" s="176">
        <f>G115</f>
        <v>0</v>
      </c>
      <c r="K116" s="175"/>
      <c r="L116" s="176">
        <f>M115</f>
        <v>0</v>
      </c>
      <c r="M116" s="1082"/>
      <c r="N116" s="1083"/>
      <c r="O116" s="1084"/>
      <c r="P116" s="1085"/>
      <c r="Q116" s="1085"/>
      <c r="R116" s="1081"/>
      <c r="S116" s="1022"/>
      <c r="T116" s="1023"/>
      <c r="U116" s="1023"/>
      <c r="V116" s="1023"/>
      <c r="W116" s="1024"/>
      <c r="X116" s="170" t="s">
        <v>195</v>
      </c>
      <c r="Y116" s="171"/>
      <c r="Z116" s="172"/>
      <c r="AA116" s="158" t="str">
        <f>IF(AA115="","",VLOOKUP(AA115,'シフト記号表（従来型・ユニット型共通）'!$C$6:$L$47,10,FALSE))</f>
        <v/>
      </c>
      <c r="AB116" s="159" t="str">
        <f>IF(AB115="","",VLOOKUP(AB115,'シフト記号表（従来型・ユニット型共通）'!$C$6:$L$47,10,FALSE))</f>
        <v/>
      </c>
      <c r="AC116" s="159" t="str">
        <f>IF(AC115="","",VLOOKUP(AC115,'シフト記号表（従来型・ユニット型共通）'!$C$6:$L$47,10,FALSE))</f>
        <v/>
      </c>
      <c r="AD116" s="159" t="str">
        <f>IF(AD115="","",VLOOKUP(AD115,'シフト記号表（従来型・ユニット型共通）'!$C$6:$L$47,10,FALSE))</f>
        <v/>
      </c>
      <c r="AE116" s="159" t="str">
        <f>IF(AE115="","",VLOOKUP(AE115,'シフト記号表（従来型・ユニット型共通）'!$C$6:$L$47,10,FALSE))</f>
        <v/>
      </c>
      <c r="AF116" s="159" t="str">
        <f>IF(AF115="","",VLOOKUP(AF115,'シフト記号表（従来型・ユニット型共通）'!$C$6:$L$47,10,FALSE))</f>
        <v/>
      </c>
      <c r="AG116" s="160" t="str">
        <f>IF(AG115="","",VLOOKUP(AG115,'シフト記号表（従来型・ユニット型共通）'!$C$6:$L$47,10,FALSE))</f>
        <v/>
      </c>
      <c r="AH116" s="158" t="str">
        <f>IF(AH115="","",VLOOKUP(AH115,'シフト記号表（従来型・ユニット型共通）'!$C$6:$L$47,10,FALSE))</f>
        <v/>
      </c>
      <c r="AI116" s="159" t="str">
        <f>IF(AI115="","",VLOOKUP(AI115,'シフト記号表（従来型・ユニット型共通）'!$C$6:$L$47,10,FALSE))</f>
        <v/>
      </c>
      <c r="AJ116" s="159" t="str">
        <f>IF(AJ115="","",VLOOKUP(AJ115,'シフト記号表（従来型・ユニット型共通）'!$C$6:$L$47,10,FALSE))</f>
        <v/>
      </c>
      <c r="AK116" s="159" t="str">
        <f>IF(AK115="","",VLOOKUP(AK115,'シフト記号表（従来型・ユニット型共通）'!$C$6:$L$47,10,FALSE))</f>
        <v/>
      </c>
      <c r="AL116" s="159" t="str">
        <f>IF(AL115="","",VLOOKUP(AL115,'シフト記号表（従来型・ユニット型共通）'!$C$6:$L$47,10,FALSE))</f>
        <v/>
      </c>
      <c r="AM116" s="159" t="str">
        <f>IF(AM115="","",VLOOKUP(AM115,'シフト記号表（従来型・ユニット型共通）'!$C$6:$L$47,10,FALSE))</f>
        <v/>
      </c>
      <c r="AN116" s="160" t="str">
        <f>IF(AN115="","",VLOOKUP(AN115,'シフト記号表（従来型・ユニット型共通）'!$C$6:$L$47,10,FALSE))</f>
        <v/>
      </c>
      <c r="AO116" s="158" t="str">
        <f>IF(AO115="","",VLOOKUP(AO115,'シフト記号表（従来型・ユニット型共通）'!$C$6:$L$47,10,FALSE))</f>
        <v/>
      </c>
      <c r="AP116" s="159" t="str">
        <f>IF(AP115="","",VLOOKUP(AP115,'シフト記号表（従来型・ユニット型共通）'!$C$6:$L$47,10,FALSE))</f>
        <v/>
      </c>
      <c r="AQ116" s="159" t="str">
        <f>IF(AQ115="","",VLOOKUP(AQ115,'シフト記号表（従来型・ユニット型共通）'!$C$6:$L$47,10,FALSE))</f>
        <v/>
      </c>
      <c r="AR116" s="159" t="str">
        <f>IF(AR115="","",VLOOKUP(AR115,'シフト記号表（従来型・ユニット型共通）'!$C$6:$L$47,10,FALSE))</f>
        <v/>
      </c>
      <c r="AS116" s="159" t="str">
        <f>IF(AS115="","",VLOOKUP(AS115,'シフト記号表（従来型・ユニット型共通）'!$C$6:$L$47,10,FALSE))</f>
        <v/>
      </c>
      <c r="AT116" s="159" t="str">
        <f>IF(AT115="","",VLOOKUP(AT115,'シフト記号表（従来型・ユニット型共通）'!$C$6:$L$47,10,FALSE))</f>
        <v/>
      </c>
      <c r="AU116" s="160" t="str">
        <f>IF(AU115="","",VLOOKUP(AU115,'シフト記号表（従来型・ユニット型共通）'!$C$6:$L$47,10,FALSE))</f>
        <v/>
      </c>
      <c r="AV116" s="158" t="str">
        <f>IF(AV115="","",VLOOKUP(AV115,'シフト記号表（従来型・ユニット型共通）'!$C$6:$L$47,10,FALSE))</f>
        <v/>
      </c>
      <c r="AW116" s="159" t="str">
        <f>IF(AW115="","",VLOOKUP(AW115,'シフト記号表（従来型・ユニット型共通）'!$C$6:$L$47,10,FALSE))</f>
        <v/>
      </c>
      <c r="AX116" s="159" t="str">
        <f>IF(AX115="","",VLOOKUP(AX115,'シフト記号表（従来型・ユニット型共通）'!$C$6:$L$47,10,FALSE))</f>
        <v/>
      </c>
      <c r="AY116" s="159" t="str">
        <f>IF(AY115="","",VLOOKUP(AY115,'シフト記号表（従来型・ユニット型共通）'!$C$6:$L$47,10,FALSE))</f>
        <v/>
      </c>
      <c r="AZ116" s="159" t="str">
        <f>IF(AZ115="","",VLOOKUP(AZ115,'シフト記号表（従来型・ユニット型共通）'!$C$6:$L$47,10,FALSE))</f>
        <v/>
      </c>
      <c r="BA116" s="159" t="str">
        <f>IF(BA115="","",VLOOKUP(BA115,'シフト記号表（従来型・ユニット型共通）'!$C$6:$L$47,10,FALSE))</f>
        <v/>
      </c>
      <c r="BB116" s="160" t="str">
        <f>IF(BB115="","",VLOOKUP(BB115,'シフト記号表（従来型・ユニット型共通）'!$C$6:$L$47,10,FALSE))</f>
        <v/>
      </c>
      <c r="BC116" s="158" t="str">
        <f>IF(BC115="","",VLOOKUP(BC115,'シフト記号表（従来型・ユニット型共通）'!$C$6:$L$47,10,FALSE))</f>
        <v/>
      </c>
      <c r="BD116" s="159" t="str">
        <f>IF(BD115="","",VLOOKUP(BD115,'シフト記号表（従来型・ユニット型共通）'!$C$6:$L$47,10,FALSE))</f>
        <v/>
      </c>
      <c r="BE116" s="159" t="str">
        <f>IF(BE115="","",VLOOKUP(BE115,'シフト記号表（従来型・ユニット型共通）'!$C$6:$L$47,10,FALSE))</f>
        <v/>
      </c>
      <c r="BF116" s="1077">
        <f>IF($BI$3="４週",SUM(AA116:BB116),IF($BI$3="暦月",SUM(AA116:BE116),""))</f>
        <v>0</v>
      </c>
      <c r="BG116" s="1078"/>
      <c r="BH116" s="1079">
        <f>IF($BI$3="４週",BF116/4,IF($BI$3="暦月",(BF116/($BI$8/7)),""))</f>
        <v>0</v>
      </c>
      <c r="BI116" s="1078"/>
      <c r="BJ116" s="1074"/>
      <c r="BK116" s="1075"/>
      <c r="BL116" s="1075"/>
      <c r="BM116" s="1075"/>
      <c r="BN116" s="1076"/>
    </row>
    <row r="117" spans="2:66" ht="20.25" customHeight="1" x14ac:dyDescent="0.15">
      <c r="B117" s="992">
        <f>B115+1</f>
        <v>51</v>
      </c>
      <c r="C117" s="994"/>
      <c r="D117" s="996"/>
      <c r="E117" s="965"/>
      <c r="F117" s="997"/>
      <c r="G117" s="999"/>
      <c r="H117" s="1000"/>
      <c r="I117" s="153"/>
      <c r="J117" s="154"/>
      <c r="K117" s="153"/>
      <c r="L117" s="154"/>
      <c r="M117" s="1003"/>
      <c r="N117" s="1004"/>
      <c r="O117" s="1052"/>
      <c r="P117" s="1053"/>
      <c r="Q117" s="1053"/>
      <c r="R117" s="1000"/>
      <c r="S117" s="1022"/>
      <c r="T117" s="1023"/>
      <c r="U117" s="1023"/>
      <c r="V117" s="1023"/>
      <c r="W117" s="1024"/>
      <c r="X117" s="173" t="s">
        <v>192</v>
      </c>
      <c r="Z117" s="174"/>
      <c r="AA117" s="166"/>
      <c r="AB117" s="167"/>
      <c r="AC117" s="167"/>
      <c r="AD117" s="167"/>
      <c r="AE117" s="167"/>
      <c r="AF117" s="167"/>
      <c r="AG117" s="168"/>
      <c r="AH117" s="166"/>
      <c r="AI117" s="167"/>
      <c r="AJ117" s="167"/>
      <c r="AK117" s="167"/>
      <c r="AL117" s="167"/>
      <c r="AM117" s="167"/>
      <c r="AN117" s="168"/>
      <c r="AO117" s="166"/>
      <c r="AP117" s="167"/>
      <c r="AQ117" s="167"/>
      <c r="AR117" s="167"/>
      <c r="AS117" s="167"/>
      <c r="AT117" s="167"/>
      <c r="AU117" s="168"/>
      <c r="AV117" s="166"/>
      <c r="AW117" s="167"/>
      <c r="AX117" s="167"/>
      <c r="AY117" s="167"/>
      <c r="AZ117" s="167"/>
      <c r="BA117" s="167"/>
      <c r="BB117" s="168"/>
      <c r="BC117" s="166"/>
      <c r="BD117" s="167"/>
      <c r="BE117" s="169"/>
      <c r="BF117" s="1054"/>
      <c r="BG117" s="1055"/>
      <c r="BH117" s="1056"/>
      <c r="BI117" s="1057"/>
      <c r="BJ117" s="1058"/>
      <c r="BK117" s="1059"/>
      <c r="BL117" s="1059"/>
      <c r="BM117" s="1059"/>
      <c r="BN117" s="1060"/>
    </row>
    <row r="118" spans="2:66" ht="20.25" customHeight="1" x14ac:dyDescent="0.15">
      <c r="B118" s="993"/>
      <c r="C118" s="995"/>
      <c r="D118" s="998"/>
      <c r="E118" s="965"/>
      <c r="F118" s="997"/>
      <c r="G118" s="1080"/>
      <c r="H118" s="1081"/>
      <c r="I118" s="175"/>
      <c r="J118" s="176">
        <f>G117</f>
        <v>0</v>
      </c>
      <c r="K118" s="175"/>
      <c r="L118" s="176">
        <f>M117</f>
        <v>0</v>
      </c>
      <c r="M118" s="1082"/>
      <c r="N118" s="1083"/>
      <c r="O118" s="1084"/>
      <c r="P118" s="1085"/>
      <c r="Q118" s="1085"/>
      <c r="R118" s="1081"/>
      <c r="S118" s="1022"/>
      <c r="T118" s="1023"/>
      <c r="U118" s="1023"/>
      <c r="V118" s="1023"/>
      <c r="W118" s="1024"/>
      <c r="X118" s="170" t="s">
        <v>195</v>
      </c>
      <c r="Y118" s="171"/>
      <c r="Z118" s="172"/>
      <c r="AA118" s="158" t="str">
        <f>IF(AA117="","",VLOOKUP(AA117,'シフト記号表（従来型・ユニット型共通）'!$C$6:$L$47,10,FALSE))</f>
        <v/>
      </c>
      <c r="AB118" s="159" t="str">
        <f>IF(AB117="","",VLOOKUP(AB117,'シフト記号表（従来型・ユニット型共通）'!$C$6:$L$47,10,FALSE))</f>
        <v/>
      </c>
      <c r="AC118" s="159" t="str">
        <f>IF(AC117="","",VLOOKUP(AC117,'シフト記号表（従来型・ユニット型共通）'!$C$6:$L$47,10,FALSE))</f>
        <v/>
      </c>
      <c r="AD118" s="159" t="str">
        <f>IF(AD117="","",VLOOKUP(AD117,'シフト記号表（従来型・ユニット型共通）'!$C$6:$L$47,10,FALSE))</f>
        <v/>
      </c>
      <c r="AE118" s="159" t="str">
        <f>IF(AE117="","",VLOOKUP(AE117,'シフト記号表（従来型・ユニット型共通）'!$C$6:$L$47,10,FALSE))</f>
        <v/>
      </c>
      <c r="AF118" s="159" t="str">
        <f>IF(AF117="","",VLOOKUP(AF117,'シフト記号表（従来型・ユニット型共通）'!$C$6:$L$47,10,FALSE))</f>
        <v/>
      </c>
      <c r="AG118" s="160" t="str">
        <f>IF(AG117="","",VLOOKUP(AG117,'シフト記号表（従来型・ユニット型共通）'!$C$6:$L$47,10,FALSE))</f>
        <v/>
      </c>
      <c r="AH118" s="158" t="str">
        <f>IF(AH117="","",VLOOKUP(AH117,'シフト記号表（従来型・ユニット型共通）'!$C$6:$L$47,10,FALSE))</f>
        <v/>
      </c>
      <c r="AI118" s="159" t="str">
        <f>IF(AI117="","",VLOOKUP(AI117,'シフト記号表（従来型・ユニット型共通）'!$C$6:$L$47,10,FALSE))</f>
        <v/>
      </c>
      <c r="AJ118" s="159" t="str">
        <f>IF(AJ117="","",VLOOKUP(AJ117,'シフト記号表（従来型・ユニット型共通）'!$C$6:$L$47,10,FALSE))</f>
        <v/>
      </c>
      <c r="AK118" s="159" t="str">
        <f>IF(AK117="","",VLOOKUP(AK117,'シフト記号表（従来型・ユニット型共通）'!$C$6:$L$47,10,FALSE))</f>
        <v/>
      </c>
      <c r="AL118" s="159" t="str">
        <f>IF(AL117="","",VLOOKUP(AL117,'シフト記号表（従来型・ユニット型共通）'!$C$6:$L$47,10,FALSE))</f>
        <v/>
      </c>
      <c r="AM118" s="159" t="str">
        <f>IF(AM117="","",VLOOKUP(AM117,'シフト記号表（従来型・ユニット型共通）'!$C$6:$L$47,10,FALSE))</f>
        <v/>
      </c>
      <c r="AN118" s="160" t="str">
        <f>IF(AN117="","",VLOOKUP(AN117,'シフト記号表（従来型・ユニット型共通）'!$C$6:$L$47,10,FALSE))</f>
        <v/>
      </c>
      <c r="AO118" s="158" t="str">
        <f>IF(AO117="","",VLOOKUP(AO117,'シフト記号表（従来型・ユニット型共通）'!$C$6:$L$47,10,FALSE))</f>
        <v/>
      </c>
      <c r="AP118" s="159" t="str">
        <f>IF(AP117="","",VLOOKUP(AP117,'シフト記号表（従来型・ユニット型共通）'!$C$6:$L$47,10,FALSE))</f>
        <v/>
      </c>
      <c r="AQ118" s="159" t="str">
        <f>IF(AQ117="","",VLOOKUP(AQ117,'シフト記号表（従来型・ユニット型共通）'!$C$6:$L$47,10,FALSE))</f>
        <v/>
      </c>
      <c r="AR118" s="159" t="str">
        <f>IF(AR117="","",VLOOKUP(AR117,'シフト記号表（従来型・ユニット型共通）'!$C$6:$L$47,10,FALSE))</f>
        <v/>
      </c>
      <c r="AS118" s="159" t="str">
        <f>IF(AS117="","",VLOOKUP(AS117,'シフト記号表（従来型・ユニット型共通）'!$C$6:$L$47,10,FALSE))</f>
        <v/>
      </c>
      <c r="AT118" s="159" t="str">
        <f>IF(AT117="","",VLOOKUP(AT117,'シフト記号表（従来型・ユニット型共通）'!$C$6:$L$47,10,FALSE))</f>
        <v/>
      </c>
      <c r="AU118" s="160" t="str">
        <f>IF(AU117="","",VLOOKUP(AU117,'シフト記号表（従来型・ユニット型共通）'!$C$6:$L$47,10,FALSE))</f>
        <v/>
      </c>
      <c r="AV118" s="158" t="str">
        <f>IF(AV117="","",VLOOKUP(AV117,'シフト記号表（従来型・ユニット型共通）'!$C$6:$L$47,10,FALSE))</f>
        <v/>
      </c>
      <c r="AW118" s="159" t="str">
        <f>IF(AW117="","",VLOOKUP(AW117,'シフト記号表（従来型・ユニット型共通）'!$C$6:$L$47,10,FALSE))</f>
        <v/>
      </c>
      <c r="AX118" s="159" t="str">
        <f>IF(AX117="","",VLOOKUP(AX117,'シフト記号表（従来型・ユニット型共通）'!$C$6:$L$47,10,FALSE))</f>
        <v/>
      </c>
      <c r="AY118" s="159" t="str">
        <f>IF(AY117="","",VLOOKUP(AY117,'シフト記号表（従来型・ユニット型共通）'!$C$6:$L$47,10,FALSE))</f>
        <v/>
      </c>
      <c r="AZ118" s="159" t="str">
        <f>IF(AZ117="","",VLOOKUP(AZ117,'シフト記号表（従来型・ユニット型共通）'!$C$6:$L$47,10,FALSE))</f>
        <v/>
      </c>
      <c r="BA118" s="159" t="str">
        <f>IF(BA117="","",VLOOKUP(BA117,'シフト記号表（従来型・ユニット型共通）'!$C$6:$L$47,10,FALSE))</f>
        <v/>
      </c>
      <c r="BB118" s="160" t="str">
        <f>IF(BB117="","",VLOOKUP(BB117,'シフト記号表（従来型・ユニット型共通）'!$C$6:$L$47,10,FALSE))</f>
        <v/>
      </c>
      <c r="BC118" s="158" t="str">
        <f>IF(BC117="","",VLOOKUP(BC117,'シフト記号表（従来型・ユニット型共通）'!$C$6:$L$47,10,FALSE))</f>
        <v/>
      </c>
      <c r="BD118" s="159" t="str">
        <f>IF(BD117="","",VLOOKUP(BD117,'シフト記号表（従来型・ユニット型共通）'!$C$6:$L$47,10,FALSE))</f>
        <v/>
      </c>
      <c r="BE118" s="159" t="str">
        <f>IF(BE117="","",VLOOKUP(BE117,'シフト記号表（従来型・ユニット型共通）'!$C$6:$L$47,10,FALSE))</f>
        <v/>
      </c>
      <c r="BF118" s="1077">
        <f>IF($BI$3="４週",SUM(AA118:BB118),IF($BI$3="暦月",SUM(AA118:BE118),""))</f>
        <v>0</v>
      </c>
      <c r="BG118" s="1078"/>
      <c r="BH118" s="1079">
        <f>IF($BI$3="４週",BF118/4,IF($BI$3="暦月",(BF118/($BI$8/7)),""))</f>
        <v>0</v>
      </c>
      <c r="BI118" s="1078"/>
      <c r="BJ118" s="1074"/>
      <c r="BK118" s="1075"/>
      <c r="BL118" s="1075"/>
      <c r="BM118" s="1075"/>
      <c r="BN118" s="1076"/>
    </row>
    <row r="119" spans="2:66" ht="20.25" customHeight="1" x14ac:dyDescent="0.15">
      <c r="B119" s="992">
        <f>B117+1</f>
        <v>52</v>
      </c>
      <c r="C119" s="994"/>
      <c r="D119" s="996"/>
      <c r="E119" s="965"/>
      <c r="F119" s="997"/>
      <c r="G119" s="999"/>
      <c r="H119" s="1000"/>
      <c r="I119" s="153"/>
      <c r="J119" s="154"/>
      <c r="K119" s="153"/>
      <c r="L119" s="154"/>
      <c r="M119" s="1003"/>
      <c r="N119" s="1004"/>
      <c r="O119" s="1052"/>
      <c r="P119" s="1053"/>
      <c r="Q119" s="1053"/>
      <c r="R119" s="1000"/>
      <c r="S119" s="1022"/>
      <c r="T119" s="1023"/>
      <c r="U119" s="1023"/>
      <c r="V119" s="1023"/>
      <c r="W119" s="1024"/>
      <c r="X119" s="173" t="s">
        <v>192</v>
      </c>
      <c r="Z119" s="174"/>
      <c r="AA119" s="166"/>
      <c r="AB119" s="167"/>
      <c r="AC119" s="167"/>
      <c r="AD119" s="167"/>
      <c r="AE119" s="167"/>
      <c r="AF119" s="167"/>
      <c r="AG119" s="168"/>
      <c r="AH119" s="166"/>
      <c r="AI119" s="167"/>
      <c r="AJ119" s="167"/>
      <c r="AK119" s="167"/>
      <c r="AL119" s="167"/>
      <c r="AM119" s="167"/>
      <c r="AN119" s="168"/>
      <c r="AO119" s="166"/>
      <c r="AP119" s="167"/>
      <c r="AQ119" s="167"/>
      <c r="AR119" s="167"/>
      <c r="AS119" s="167"/>
      <c r="AT119" s="167"/>
      <c r="AU119" s="168"/>
      <c r="AV119" s="166"/>
      <c r="AW119" s="167"/>
      <c r="AX119" s="167"/>
      <c r="AY119" s="167"/>
      <c r="AZ119" s="167"/>
      <c r="BA119" s="167"/>
      <c r="BB119" s="168"/>
      <c r="BC119" s="166"/>
      <c r="BD119" s="167"/>
      <c r="BE119" s="169"/>
      <c r="BF119" s="1054"/>
      <c r="BG119" s="1055"/>
      <c r="BH119" s="1056"/>
      <c r="BI119" s="1057"/>
      <c r="BJ119" s="1058"/>
      <c r="BK119" s="1059"/>
      <c r="BL119" s="1059"/>
      <c r="BM119" s="1059"/>
      <c r="BN119" s="1060"/>
    </row>
    <row r="120" spans="2:66" ht="20.25" customHeight="1" x14ac:dyDescent="0.15">
      <c r="B120" s="993"/>
      <c r="C120" s="995"/>
      <c r="D120" s="998"/>
      <c r="E120" s="965"/>
      <c r="F120" s="997"/>
      <c r="G120" s="1080"/>
      <c r="H120" s="1081"/>
      <c r="I120" s="175"/>
      <c r="J120" s="176">
        <f>G119</f>
        <v>0</v>
      </c>
      <c r="K120" s="175"/>
      <c r="L120" s="176">
        <f>M119</f>
        <v>0</v>
      </c>
      <c r="M120" s="1082"/>
      <c r="N120" s="1083"/>
      <c r="O120" s="1084"/>
      <c r="P120" s="1085"/>
      <c r="Q120" s="1085"/>
      <c r="R120" s="1081"/>
      <c r="S120" s="1022"/>
      <c r="T120" s="1023"/>
      <c r="U120" s="1023"/>
      <c r="V120" s="1023"/>
      <c r="W120" s="1024"/>
      <c r="X120" s="170" t="s">
        <v>195</v>
      </c>
      <c r="Y120" s="171"/>
      <c r="Z120" s="172"/>
      <c r="AA120" s="158" t="str">
        <f>IF(AA119="","",VLOOKUP(AA119,'シフト記号表（従来型・ユニット型共通）'!$C$6:$L$47,10,FALSE))</f>
        <v/>
      </c>
      <c r="AB120" s="159" t="str">
        <f>IF(AB119="","",VLOOKUP(AB119,'シフト記号表（従来型・ユニット型共通）'!$C$6:$L$47,10,FALSE))</f>
        <v/>
      </c>
      <c r="AC120" s="159" t="str">
        <f>IF(AC119="","",VLOOKUP(AC119,'シフト記号表（従来型・ユニット型共通）'!$C$6:$L$47,10,FALSE))</f>
        <v/>
      </c>
      <c r="AD120" s="159" t="str">
        <f>IF(AD119="","",VLOOKUP(AD119,'シフト記号表（従来型・ユニット型共通）'!$C$6:$L$47,10,FALSE))</f>
        <v/>
      </c>
      <c r="AE120" s="159" t="str">
        <f>IF(AE119="","",VLOOKUP(AE119,'シフト記号表（従来型・ユニット型共通）'!$C$6:$L$47,10,FALSE))</f>
        <v/>
      </c>
      <c r="AF120" s="159" t="str">
        <f>IF(AF119="","",VLOOKUP(AF119,'シフト記号表（従来型・ユニット型共通）'!$C$6:$L$47,10,FALSE))</f>
        <v/>
      </c>
      <c r="AG120" s="160" t="str">
        <f>IF(AG119="","",VLOOKUP(AG119,'シフト記号表（従来型・ユニット型共通）'!$C$6:$L$47,10,FALSE))</f>
        <v/>
      </c>
      <c r="AH120" s="158" t="str">
        <f>IF(AH119="","",VLOOKUP(AH119,'シフト記号表（従来型・ユニット型共通）'!$C$6:$L$47,10,FALSE))</f>
        <v/>
      </c>
      <c r="AI120" s="159" t="str">
        <f>IF(AI119="","",VLOOKUP(AI119,'シフト記号表（従来型・ユニット型共通）'!$C$6:$L$47,10,FALSE))</f>
        <v/>
      </c>
      <c r="AJ120" s="159" t="str">
        <f>IF(AJ119="","",VLOOKUP(AJ119,'シフト記号表（従来型・ユニット型共通）'!$C$6:$L$47,10,FALSE))</f>
        <v/>
      </c>
      <c r="AK120" s="159" t="str">
        <f>IF(AK119="","",VLOOKUP(AK119,'シフト記号表（従来型・ユニット型共通）'!$C$6:$L$47,10,FALSE))</f>
        <v/>
      </c>
      <c r="AL120" s="159" t="str">
        <f>IF(AL119="","",VLOOKUP(AL119,'シフト記号表（従来型・ユニット型共通）'!$C$6:$L$47,10,FALSE))</f>
        <v/>
      </c>
      <c r="AM120" s="159" t="str">
        <f>IF(AM119="","",VLOOKUP(AM119,'シフト記号表（従来型・ユニット型共通）'!$C$6:$L$47,10,FALSE))</f>
        <v/>
      </c>
      <c r="AN120" s="160" t="str">
        <f>IF(AN119="","",VLOOKUP(AN119,'シフト記号表（従来型・ユニット型共通）'!$C$6:$L$47,10,FALSE))</f>
        <v/>
      </c>
      <c r="AO120" s="158" t="str">
        <f>IF(AO119="","",VLOOKUP(AO119,'シフト記号表（従来型・ユニット型共通）'!$C$6:$L$47,10,FALSE))</f>
        <v/>
      </c>
      <c r="AP120" s="159" t="str">
        <f>IF(AP119="","",VLOOKUP(AP119,'シフト記号表（従来型・ユニット型共通）'!$C$6:$L$47,10,FALSE))</f>
        <v/>
      </c>
      <c r="AQ120" s="159" t="str">
        <f>IF(AQ119="","",VLOOKUP(AQ119,'シフト記号表（従来型・ユニット型共通）'!$C$6:$L$47,10,FALSE))</f>
        <v/>
      </c>
      <c r="AR120" s="159" t="str">
        <f>IF(AR119="","",VLOOKUP(AR119,'シフト記号表（従来型・ユニット型共通）'!$C$6:$L$47,10,FALSE))</f>
        <v/>
      </c>
      <c r="AS120" s="159" t="str">
        <f>IF(AS119="","",VLOOKUP(AS119,'シフト記号表（従来型・ユニット型共通）'!$C$6:$L$47,10,FALSE))</f>
        <v/>
      </c>
      <c r="AT120" s="159" t="str">
        <f>IF(AT119="","",VLOOKUP(AT119,'シフト記号表（従来型・ユニット型共通）'!$C$6:$L$47,10,FALSE))</f>
        <v/>
      </c>
      <c r="AU120" s="160" t="str">
        <f>IF(AU119="","",VLOOKUP(AU119,'シフト記号表（従来型・ユニット型共通）'!$C$6:$L$47,10,FALSE))</f>
        <v/>
      </c>
      <c r="AV120" s="158" t="str">
        <f>IF(AV119="","",VLOOKUP(AV119,'シフト記号表（従来型・ユニット型共通）'!$C$6:$L$47,10,FALSE))</f>
        <v/>
      </c>
      <c r="AW120" s="159" t="str">
        <f>IF(AW119="","",VLOOKUP(AW119,'シフト記号表（従来型・ユニット型共通）'!$C$6:$L$47,10,FALSE))</f>
        <v/>
      </c>
      <c r="AX120" s="159" t="str">
        <f>IF(AX119="","",VLOOKUP(AX119,'シフト記号表（従来型・ユニット型共通）'!$C$6:$L$47,10,FALSE))</f>
        <v/>
      </c>
      <c r="AY120" s="159" t="str">
        <f>IF(AY119="","",VLOOKUP(AY119,'シフト記号表（従来型・ユニット型共通）'!$C$6:$L$47,10,FALSE))</f>
        <v/>
      </c>
      <c r="AZ120" s="159" t="str">
        <f>IF(AZ119="","",VLOOKUP(AZ119,'シフト記号表（従来型・ユニット型共通）'!$C$6:$L$47,10,FALSE))</f>
        <v/>
      </c>
      <c r="BA120" s="159" t="str">
        <f>IF(BA119="","",VLOOKUP(BA119,'シフト記号表（従来型・ユニット型共通）'!$C$6:$L$47,10,FALSE))</f>
        <v/>
      </c>
      <c r="BB120" s="160" t="str">
        <f>IF(BB119="","",VLOOKUP(BB119,'シフト記号表（従来型・ユニット型共通）'!$C$6:$L$47,10,FALSE))</f>
        <v/>
      </c>
      <c r="BC120" s="158" t="str">
        <f>IF(BC119="","",VLOOKUP(BC119,'シフト記号表（従来型・ユニット型共通）'!$C$6:$L$47,10,FALSE))</f>
        <v/>
      </c>
      <c r="BD120" s="159" t="str">
        <f>IF(BD119="","",VLOOKUP(BD119,'シフト記号表（従来型・ユニット型共通）'!$C$6:$L$47,10,FALSE))</f>
        <v/>
      </c>
      <c r="BE120" s="159" t="str">
        <f>IF(BE119="","",VLOOKUP(BE119,'シフト記号表（従来型・ユニット型共通）'!$C$6:$L$47,10,FALSE))</f>
        <v/>
      </c>
      <c r="BF120" s="1077">
        <f>IF($BI$3="４週",SUM(AA120:BB120),IF($BI$3="暦月",SUM(AA120:BE120),""))</f>
        <v>0</v>
      </c>
      <c r="BG120" s="1078"/>
      <c r="BH120" s="1079">
        <f>IF($BI$3="４週",BF120/4,IF($BI$3="暦月",(BF120/($BI$8/7)),""))</f>
        <v>0</v>
      </c>
      <c r="BI120" s="1078"/>
      <c r="BJ120" s="1074"/>
      <c r="BK120" s="1075"/>
      <c r="BL120" s="1075"/>
      <c r="BM120" s="1075"/>
      <c r="BN120" s="1076"/>
    </row>
    <row r="121" spans="2:66" ht="20.25" customHeight="1" x14ac:dyDescent="0.15">
      <c r="B121" s="992">
        <f>B119+1</f>
        <v>53</v>
      </c>
      <c r="C121" s="994"/>
      <c r="D121" s="996"/>
      <c r="E121" s="965"/>
      <c r="F121" s="997"/>
      <c r="G121" s="999"/>
      <c r="H121" s="1000"/>
      <c r="I121" s="153"/>
      <c r="J121" s="154"/>
      <c r="K121" s="153"/>
      <c r="L121" s="154"/>
      <c r="M121" s="1003"/>
      <c r="N121" s="1004"/>
      <c r="O121" s="1052"/>
      <c r="P121" s="1053"/>
      <c r="Q121" s="1053"/>
      <c r="R121" s="1000"/>
      <c r="S121" s="1022"/>
      <c r="T121" s="1023"/>
      <c r="U121" s="1023"/>
      <c r="V121" s="1023"/>
      <c r="W121" s="1024"/>
      <c r="X121" s="173" t="s">
        <v>192</v>
      </c>
      <c r="Z121" s="174"/>
      <c r="AA121" s="166"/>
      <c r="AB121" s="167"/>
      <c r="AC121" s="167"/>
      <c r="AD121" s="167"/>
      <c r="AE121" s="167"/>
      <c r="AF121" s="167"/>
      <c r="AG121" s="168"/>
      <c r="AH121" s="166"/>
      <c r="AI121" s="167"/>
      <c r="AJ121" s="167"/>
      <c r="AK121" s="167"/>
      <c r="AL121" s="167"/>
      <c r="AM121" s="167"/>
      <c r="AN121" s="168"/>
      <c r="AO121" s="166"/>
      <c r="AP121" s="167"/>
      <c r="AQ121" s="167"/>
      <c r="AR121" s="167"/>
      <c r="AS121" s="167"/>
      <c r="AT121" s="167"/>
      <c r="AU121" s="168"/>
      <c r="AV121" s="166"/>
      <c r="AW121" s="167"/>
      <c r="AX121" s="167"/>
      <c r="AY121" s="167"/>
      <c r="AZ121" s="167"/>
      <c r="BA121" s="167"/>
      <c r="BB121" s="168"/>
      <c r="BC121" s="166"/>
      <c r="BD121" s="167"/>
      <c r="BE121" s="169"/>
      <c r="BF121" s="1054"/>
      <c r="BG121" s="1055"/>
      <c r="BH121" s="1056"/>
      <c r="BI121" s="1057"/>
      <c r="BJ121" s="1058"/>
      <c r="BK121" s="1059"/>
      <c r="BL121" s="1059"/>
      <c r="BM121" s="1059"/>
      <c r="BN121" s="1060"/>
    </row>
    <row r="122" spans="2:66" ht="20.25" customHeight="1" x14ac:dyDescent="0.15">
      <c r="B122" s="993"/>
      <c r="C122" s="995"/>
      <c r="D122" s="998"/>
      <c r="E122" s="965"/>
      <c r="F122" s="997"/>
      <c r="G122" s="1080"/>
      <c r="H122" s="1081"/>
      <c r="I122" s="175"/>
      <c r="J122" s="176">
        <f>G121</f>
        <v>0</v>
      </c>
      <c r="K122" s="175"/>
      <c r="L122" s="176">
        <f>M121</f>
        <v>0</v>
      </c>
      <c r="M122" s="1082"/>
      <c r="N122" s="1083"/>
      <c r="O122" s="1084"/>
      <c r="P122" s="1085"/>
      <c r="Q122" s="1085"/>
      <c r="R122" s="1081"/>
      <c r="S122" s="1022"/>
      <c r="T122" s="1023"/>
      <c r="U122" s="1023"/>
      <c r="V122" s="1023"/>
      <c r="W122" s="1024"/>
      <c r="X122" s="170" t="s">
        <v>195</v>
      </c>
      <c r="Y122" s="171"/>
      <c r="Z122" s="172"/>
      <c r="AA122" s="158" t="str">
        <f>IF(AA121="","",VLOOKUP(AA121,'シフト記号表（従来型・ユニット型共通）'!$C$6:$L$47,10,FALSE))</f>
        <v/>
      </c>
      <c r="AB122" s="159" t="str">
        <f>IF(AB121="","",VLOOKUP(AB121,'シフト記号表（従来型・ユニット型共通）'!$C$6:$L$47,10,FALSE))</f>
        <v/>
      </c>
      <c r="AC122" s="159" t="str">
        <f>IF(AC121="","",VLOOKUP(AC121,'シフト記号表（従来型・ユニット型共通）'!$C$6:$L$47,10,FALSE))</f>
        <v/>
      </c>
      <c r="AD122" s="159" t="str">
        <f>IF(AD121="","",VLOOKUP(AD121,'シフト記号表（従来型・ユニット型共通）'!$C$6:$L$47,10,FALSE))</f>
        <v/>
      </c>
      <c r="AE122" s="159" t="str">
        <f>IF(AE121="","",VLOOKUP(AE121,'シフト記号表（従来型・ユニット型共通）'!$C$6:$L$47,10,FALSE))</f>
        <v/>
      </c>
      <c r="AF122" s="159" t="str">
        <f>IF(AF121="","",VLOOKUP(AF121,'シフト記号表（従来型・ユニット型共通）'!$C$6:$L$47,10,FALSE))</f>
        <v/>
      </c>
      <c r="AG122" s="160" t="str">
        <f>IF(AG121="","",VLOOKUP(AG121,'シフト記号表（従来型・ユニット型共通）'!$C$6:$L$47,10,FALSE))</f>
        <v/>
      </c>
      <c r="AH122" s="158" t="str">
        <f>IF(AH121="","",VLOOKUP(AH121,'シフト記号表（従来型・ユニット型共通）'!$C$6:$L$47,10,FALSE))</f>
        <v/>
      </c>
      <c r="AI122" s="159" t="str">
        <f>IF(AI121="","",VLOOKUP(AI121,'シフト記号表（従来型・ユニット型共通）'!$C$6:$L$47,10,FALSE))</f>
        <v/>
      </c>
      <c r="AJ122" s="159" t="str">
        <f>IF(AJ121="","",VLOOKUP(AJ121,'シフト記号表（従来型・ユニット型共通）'!$C$6:$L$47,10,FALSE))</f>
        <v/>
      </c>
      <c r="AK122" s="159" t="str">
        <f>IF(AK121="","",VLOOKUP(AK121,'シフト記号表（従来型・ユニット型共通）'!$C$6:$L$47,10,FALSE))</f>
        <v/>
      </c>
      <c r="AL122" s="159" t="str">
        <f>IF(AL121="","",VLOOKUP(AL121,'シフト記号表（従来型・ユニット型共通）'!$C$6:$L$47,10,FALSE))</f>
        <v/>
      </c>
      <c r="AM122" s="159" t="str">
        <f>IF(AM121="","",VLOOKUP(AM121,'シフト記号表（従来型・ユニット型共通）'!$C$6:$L$47,10,FALSE))</f>
        <v/>
      </c>
      <c r="AN122" s="160" t="str">
        <f>IF(AN121="","",VLOOKUP(AN121,'シフト記号表（従来型・ユニット型共通）'!$C$6:$L$47,10,FALSE))</f>
        <v/>
      </c>
      <c r="AO122" s="158" t="str">
        <f>IF(AO121="","",VLOOKUP(AO121,'シフト記号表（従来型・ユニット型共通）'!$C$6:$L$47,10,FALSE))</f>
        <v/>
      </c>
      <c r="AP122" s="159" t="str">
        <f>IF(AP121="","",VLOOKUP(AP121,'シフト記号表（従来型・ユニット型共通）'!$C$6:$L$47,10,FALSE))</f>
        <v/>
      </c>
      <c r="AQ122" s="159" t="str">
        <f>IF(AQ121="","",VLOOKUP(AQ121,'シフト記号表（従来型・ユニット型共通）'!$C$6:$L$47,10,FALSE))</f>
        <v/>
      </c>
      <c r="AR122" s="159" t="str">
        <f>IF(AR121="","",VLOOKUP(AR121,'シフト記号表（従来型・ユニット型共通）'!$C$6:$L$47,10,FALSE))</f>
        <v/>
      </c>
      <c r="AS122" s="159" t="str">
        <f>IF(AS121="","",VLOOKUP(AS121,'シフト記号表（従来型・ユニット型共通）'!$C$6:$L$47,10,FALSE))</f>
        <v/>
      </c>
      <c r="AT122" s="159" t="str">
        <f>IF(AT121="","",VLOOKUP(AT121,'シフト記号表（従来型・ユニット型共通）'!$C$6:$L$47,10,FALSE))</f>
        <v/>
      </c>
      <c r="AU122" s="160" t="str">
        <f>IF(AU121="","",VLOOKUP(AU121,'シフト記号表（従来型・ユニット型共通）'!$C$6:$L$47,10,FALSE))</f>
        <v/>
      </c>
      <c r="AV122" s="158" t="str">
        <f>IF(AV121="","",VLOOKUP(AV121,'シフト記号表（従来型・ユニット型共通）'!$C$6:$L$47,10,FALSE))</f>
        <v/>
      </c>
      <c r="AW122" s="159" t="str">
        <f>IF(AW121="","",VLOOKUP(AW121,'シフト記号表（従来型・ユニット型共通）'!$C$6:$L$47,10,FALSE))</f>
        <v/>
      </c>
      <c r="AX122" s="159" t="str">
        <f>IF(AX121="","",VLOOKUP(AX121,'シフト記号表（従来型・ユニット型共通）'!$C$6:$L$47,10,FALSE))</f>
        <v/>
      </c>
      <c r="AY122" s="159" t="str">
        <f>IF(AY121="","",VLOOKUP(AY121,'シフト記号表（従来型・ユニット型共通）'!$C$6:$L$47,10,FALSE))</f>
        <v/>
      </c>
      <c r="AZ122" s="159" t="str">
        <f>IF(AZ121="","",VLOOKUP(AZ121,'シフト記号表（従来型・ユニット型共通）'!$C$6:$L$47,10,FALSE))</f>
        <v/>
      </c>
      <c r="BA122" s="159" t="str">
        <f>IF(BA121="","",VLOOKUP(BA121,'シフト記号表（従来型・ユニット型共通）'!$C$6:$L$47,10,FALSE))</f>
        <v/>
      </c>
      <c r="BB122" s="160" t="str">
        <f>IF(BB121="","",VLOOKUP(BB121,'シフト記号表（従来型・ユニット型共通）'!$C$6:$L$47,10,FALSE))</f>
        <v/>
      </c>
      <c r="BC122" s="158" t="str">
        <f>IF(BC121="","",VLOOKUP(BC121,'シフト記号表（従来型・ユニット型共通）'!$C$6:$L$47,10,FALSE))</f>
        <v/>
      </c>
      <c r="BD122" s="159" t="str">
        <f>IF(BD121="","",VLOOKUP(BD121,'シフト記号表（従来型・ユニット型共通）'!$C$6:$L$47,10,FALSE))</f>
        <v/>
      </c>
      <c r="BE122" s="159" t="str">
        <f>IF(BE121="","",VLOOKUP(BE121,'シフト記号表（従来型・ユニット型共通）'!$C$6:$L$47,10,FALSE))</f>
        <v/>
      </c>
      <c r="BF122" s="1077">
        <f>IF($BI$3="４週",SUM(AA122:BB122),IF($BI$3="暦月",SUM(AA122:BE122),""))</f>
        <v>0</v>
      </c>
      <c r="BG122" s="1078"/>
      <c r="BH122" s="1079">
        <f>IF($BI$3="４週",BF122/4,IF($BI$3="暦月",(BF122/($BI$8/7)),""))</f>
        <v>0</v>
      </c>
      <c r="BI122" s="1078"/>
      <c r="BJ122" s="1074"/>
      <c r="BK122" s="1075"/>
      <c r="BL122" s="1075"/>
      <c r="BM122" s="1075"/>
      <c r="BN122" s="1076"/>
    </row>
    <row r="123" spans="2:66" ht="20.25" customHeight="1" x14ac:dyDescent="0.15">
      <c r="B123" s="992">
        <f>B121+1</f>
        <v>54</v>
      </c>
      <c r="C123" s="994"/>
      <c r="D123" s="996"/>
      <c r="E123" s="965"/>
      <c r="F123" s="997"/>
      <c r="G123" s="999"/>
      <c r="H123" s="1000"/>
      <c r="I123" s="153"/>
      <c r="J123" s="154"/>
      <c r="K123" s="153"/>
      <c r="L123" s="154"/>
      <c r="M123" s="1003"/>
      <c r="N123" s="1004"/>
      <c r="O123" s="1052"/>
      <c r="P123" s="1053"/>
      <c r="Q123" s="1053"/>
      <c r="R123" s="1000"/>
      <c r="S123" s="1022"/>
      <c r="T123" s="1023"/>
      <c r="U123" s="1023"/>
      <c r="V123" s="1023"/>
      <c r="W123" s="1024"/>
      <c r="X123" s="173" t="s">
        <v>192</v>
      </c>
      <c r="Z123" s="174"/>
      <c r="AA123" s="166"/>
      <c r="AB123" s="167"/>
      <c r="AC123" s="167"/>
      <c r="AD123" s="167"/>
      <c r="AE123" s="167"/>
      <c r="AF123" s="167"/>
      <c r="AG123" s="168"/>
      <c r="AH123" s="166"/>
      <c r="AI123" s="167"/>
      <c r="AJ123" s="167"/>
      <c r="AK123" s="167"/>
      <c r="AL123" s="167"/>
      <c r="AM123" s="167"/>
      <c r="AN123" s="168"/>
      <c r="AO123" s="166"/>
      <c r="AP123" s="167"/>
      <c r="AQ123" s="167"/>
      <c r="AR123" s="167"/>
      <c r="AS123" s="167"/>
      <c r="AT123" s="167"/>
      <c r="AU123" s="168"/>
      <c r="AV123" s="166"/>
      <c r="AW123" s="167"/>
      <c r="AX123" s="167"/>
      <c r="AY123" s="167"/>
      <c r="AZ123" s="167"/>
      <c r="BA123" s="167"/>
      <c r="BB123" s="168"/>
      <c r="BC123" s="166"/>
      <c r="BD123" s="167"/>
      <c r="BE123" s="169"/>
      <c r="BF123" s="1054"/>
      <c r="BG123" s="1055"/>
      <c r="BH123" s="1056"/>
      <c r="BI123" s="1057"/>
      <c r="BJ123" s="1058"/>
      <c r="BK123" s="1059"/>
      <c r="BL123" s="1059"/>
      <c r="BM123" s="1059"/>
      <c r="BN123" s="1060"/>
    </row>
    <row r="124" spans="2:66" ht="20.25" customHeight="1" x14ac:dyDescent="0.15">
      <c r="B124" s="993"/>
      <c r="C124" s="995"/>
      <c r="D124" s="998"/>
      <c r="E124" s="965"/>
      <c r="F124" s="997"/>
      <c r="G124" s="1080"/>
      <c r="H124" s="1081"/>
      <c r="I124" s="175"/>
      <c r="J124" s="176">
        <f>G123</f>
        <v>0</v>
      </c>
      <c r="K124" s="175"/>
      <c r="L124" s="176">
        <f>M123</f>
        <v>0</v>
      </c>
      <c r="M124" s="1082"/>
      <c r="N124" s="1083"/>
      <c r="O124" s="1084"/>
      <c r="P124" s="1085"/>
      <c r="Q124" s="1085"/>
      <c r="R124" s="1081"/>
      <c r="S124" s="1022"/>
      <c r="T124" s="1023"/>
      <c r="U124" s="1023"/>
      <c r="V124" s="1023"/>
      <c r="W124" s="1024"/>
      <c r="X124" s="170" t="s">
        <v>195</v>
      </c>
      <c r="Y124" s="171"/>
      <c r="Z124" s="172"/>
      <c r="AA124" s="158" t="str">
        <f>IF(AA123="","",VLOOKUP(AA123,'シフト記号表（従来型・ユニット型共通）'!$C$6:$L$47,10,FALSE))</f>
        <v/>
      </c>
      <c r="AB124" s="159" t="str">
        <f>IF(AB123="","",VLOOKUP(AB123,'シフト記号表（従来型・ユニット型共通）'!$C$6:$L$47,10,FALSE))</f>
        <v/>
      </c>
      <c r="AC124" s="159" t="str">
        <f>IF(AC123="","",VLOOKUP(AC123,'シフト記号表（従来型・ユニット型共通）'!$C$6:$L$47,10,FALSE))</f>
        <v/>
      </c>
      <c r="AD124" s="159" t="str">
        <f>IF(AD123="","",VLOOKUP(AD123,'シフト記号表（従来型・ユニット型共通）'!$C$6:$L$47,10,FALSE))</f>
        <v/>
      </c>
      <c r="AE124" s="159" t="str">
        <f>IF(AE123="","",VLOOKUP(AE123,'シフト記号表（従来型・ユニット型共通）'!$C$6:$L$47,10,FALSE))</f>
        <v/>
      </c>
      <c r="AF124" s="159" t="str">
        <f>IF(AF123="","",VLOOKUP(AF123,'シフト記号表（従来型・ユニット型共通）'!$C$6:$L$47,10,FALSE))</f>
        <v/>
      </c>
      <c r="AG124" s="160" t="str">
        <f>IF(AG123="","",VLOOKUP(AG123,'シフト記号表（従来型・ユニット型共通）'!$C$6:$L$47,10,FALSE))</f>
        <v/>
      </c>
      <c r="AH124" s="158" t="str">
        <f>IF(AH123="","",VLOOKUP(AH123,'シフト記号表（従来型・ユニット型共通）'!$C$6:$L$47,10,FALSE))</f>
        <v/>
      </c>
      <c r="AI124" s="159" t="str">
        <f>IF(AI123="","",VLOOKUP(AI123,'シフト記号表（従来型・ユニット型共通）'!$C$6:$L$47,10,FALSE))</f>
        <v/>
      </c>
      <c r="AJ124" s="159" t="str">
        <f>IF(AJ123="","",VLOOKUP(AJ123,'シフト記号表（従来型・ユニット型共通）'!$C$6:$L$47,10,FALSE))</f>
        <v/>
      </c>
      <c r="AK124" s="159" t="str">
        <f>IF(AK123="","",VLOOKUP(AK123,'シフト記号表（従来型・ユニット型共通）'!$C$6:$L$47,10,FALSE))</f>
        <v/>
      </c>
      <c r="AL124" s="159" t="str">
        <f>IF(AL123="","",VLOOKUP(AL123,'シフト記号表（従来型・ユニット型共通）'!$C$6:$L$47,10,FALSE))</f>
        <v/>
      </c>
      <c r="AM124" s="159" t="str">
        <f>IF(AM123="","",VLOOKUP(AM123,'シフト記号表（従来型・ユニット型共通）'!$C$6:$L$47,10,FALSE))</f>
        <v/>
      </c>
      <c r="AN124" s="160" t="str">
        <f>IF(AN123="","",VLOOKUP(AN123,'シフト記号表（従来型・ユニット型共通）'!$C$6:$L$47,10,FALSE))</f>
        <v/>
      </c>
      <c r="AO124" s="158" t="str">
        <f>IF(AO123="","",VLOOKUP(AO123,'シフト記号表（従来型・ユニット型共通）'!$C$6:$L$47,10,FALSE))</f>
        <v/>
      </c>
      <c r="AP124" s="159" t="str">
        <f>IF(AP123="","",VLOOKUP(AP123,'シフト記号表（従来型・ユニット型共通）'!$C$6:$L$47,10,FALSE))</f>
        <v/>
      </c>
      <c r="AQ124" s="159" t="str">
        <f>IF(AQ123="","",VLOOKUP(AQ123,'シフト記号表（従来型・ユニット型共通）'!$C$6:$L$47,10,FALSE))</f>
        <v/>
      </c>
      <c r="AR124" s="159" t="str">
        <f>IF(AR123="","",VLOOKUP(AR123,'シフト記号表（従来型・ユニット型共通）'!$C$6:$L$47,10,FALSE))</f>
        <v/>
      </c>
      <c r="AS124" s="159" t="str">
        <f>IF(AS123="","",VLOOKUP(AS123,'シフト記号表（従来型・ユニット型共通）'!$C$6:$L$47,10,FALSE))</f>
        <v/>
      </c>
      <c r="AT124" s="159" t="str">
        <f>IF(AT123="","",VLOOKUP(AT123,'シフト記号表（従来型・ユニット型共通）'!$C$6:$L$47,10,FALSE))</f>
        <v/>
      </c>
      <c r="AU124" s="160" t="str">
        <f>IF(AU123="","",VLOOKUP(AU123,'シフト記号表（従来型・ユニット型共通）'!$C$6:$L$47,10,FALSE))</f>
        <v/>
      </c>
      <c r="AV124" s="158" t="str">
        <f>IF(AV123="","",VLOOKUP(AV123,'シフト記号表（従来型・ユニット型共通）'!$C$6:$L$47,10,FALSE))</f>
        <v/>
      </c>
      <c r="AW124" s="159" t="str">
        <f>IF(AW123="","",VLOOKUP(AW123,'シフト記号表（従来型・ユニット型共通）'!$C$6:$L$47,10,FALSE))</f>
        <v/>
      </c>
      <c r="AX124" s="159" t="str">
        <f>IF(AX123="","",VLOOKUP(AX123,'シフト記号表（従来型・ユニット型共通）'!$C$6:$L$47,10,FALSE))</f>
        <v/>
      </c>
      <c r="AY124" s="159" t="str">
        <f>IF(AY123="","",VLOOKUP(AY123,'シフト記号表（従来型・ユニット型共通）'!$C$6:$L$47,10,FALSE))</f>
        <v/>
      </c>
      <c r="AZ124" s="159" t="str">
        <f>IF(AZ123="","",VLOOKUP(AZ123,'シフト記号表（従来型・ユニット型共通）'!$C$6:$L$47,10,FALSE))</f>
        <v/>
      </c>
      <c r="BA124" s="159" t="str">
        <f>IF(BA123="","",VLOOKUP(BA123,'シフト記号表（従来型・ユニット型共通）'!$C$6:$L$47,10,FALSE))</f>
        <v/>
      </c>
      <c r="BB124" s="160" t="str">
        <f>IF(BB123="","",VLOOKUP(BB123,'シフト記号表（従来型・ユニット型共通）'!$C$6:$L$47,10,FALSE))</f>
        <v/>
      </c>
      <c r="BC124" s="158" t="str">
        <f>IF(BC123="","",VLOOKUP(BC123,'シフト記号表（従来型・ユニット型共通）'!$C$6:$L$47,10,FALSE))</f>
        <v/>
      </c>
      <c r="BD124" s="159" t="str">
        <f>IF(BD123="","",VLOOKUP(BD123,'シフト記号表（従来型・ユニット型共通）'!$C$6:$L$47,10,FALSE))</f>
        <v/>
      </c>
      <c r="BE124" s="159" t="str">
        <f>IF(BE123="","",VLOOKUP(BE123,'シフト記号表（従来型・ユニット型共通）'!$C$6:$L$47,10,FALSE))</f>
        <v/>
      </c>
      <c r="BF124" s="1077">
        <f>IF($BI$3="４週",SUM(AA124:BB124),IF($BI$3="暦月",SUM(AA124:BE124),""))</f>
        <v>0</v>
      </c>
      <c r="BG124" s="1078"/>
      <c r="BH124" s="1079">
        <f>IF($BI$3="４週",BF124/4,IF($BI$3="暦月",(BF124/($BI$8/7)),""))</f>
        <v>0</v>
      </c>
      <c r="BI124" s="1078"/>
      <c r="BJ124" s="1074"/>
      <c r="BK124" s="1075"/>
      <c r="BL124" s="1075"/>
      <c r="BM124" s="1075"/>
      <c r="BN124" s="1076"/>
    </row>
    <row r="125" spans="2:66" ht="20.25" customHeight="1" x14ac:dyDescent="0.15">
      <c r="B125" s="992">
        <f>B123+1</f>
        <v>55</v>
      </c>
      <c r="C125" s="994"/>
      <c r="D125" s="996"/>
      <c r="E125" s="965"/>
      <c r="F125" s="997"/>
      <c r="G125" s="999"/>
      <c r="H125" s="1000"/>
      <c r="I125" s="153"/>
      <c r="J125" s="154"/>
      <c r="K125" s="153"/>
      <c r="L125" s="154"/>
      <c r="M125" s="1003"/>
      <c r="N125" s="1004"/>
      <c r="O125" s="1052"/>
      <c r="P125" s="1053"/>
      <c r="Q125" s="1053"/>
      <c r="R125" s="1000"/>
      <c r="S125" s="1022"/>
      <c r="T125" s="1023"/>
      <c r="U125" s="1023"/>
      <c r="V125" s="1023"/>
      <c r="W125" s="1024"/>
      <c r="X125" s="173" t="s">
        <v>192</v>
      </c>
      <c r="Z125" s="174"/>
      <c r="AA125" s="166"/>
      <c r="AB125" s="167"/>
      <c r="AC125" s="167"/>
      <c r="AD125" s="167"/>
      <c r="AE125" s="167"/>
      <c r="AF125" s="167"/>
      <c r="AG125" s="168"/>
      <c r="AH125" s="166"/>
      <c r="AI125" s="167"/>
      <c r="AJ125" s="167"/>
      <c r="AK125" s="167"/>
      <c r="AL125" s="167"/>
      <c r="AM125" s="167"/>
      <c r="AN125" s="168"/>
      <c r="AO125" s="166"/>
      <c r="AP125" s="167"/>
      <c r="AQ125" s="167"/>
      <c r="AR125" s="167"/>
      <c r="AS125" s="167"/>
      <c r="AT125" s="167"/>
      <c r="AU125" s="168"/>
      <c r="AV125" s="166"/>
      <c r="AW125" s="167"/>
      <c r="AX125" s="167"/>
      <c r="AY125" s="167"/>
      <c r="AZ125" s="167"/>
      <c r="BA125" s="167"/>
      <c r="BB125" s="168"/>
      <c r="BC125" s="166"/>
      <c r="BD125" s="167"/>
      <c r="BE125" s="169"/>
      <c r="BF125" s="1054"/>
      <c r="BG125" s="1055"/>
      <c r="BH125" s="1056"/>
      <c r="BI125" s="1057"/>
      <c r="BJ125" s="1058"/>
      <c r="BK125" s="1059"/>
      <c r="BL125" s="1059"/>
      <c r="BM125" s="1059"/>
      <c r="BN125" s="1060"/>
    </row>
    <row r="126" spans="2:66" ht="20.25" customHeight="1" x14ac:dyDescent="0.15">
      <c r="B126" s="993"/>
      <c r="C126" s="995"/>
      <c r="D126" s="998"/>
      <c r="E126" s="965"/>
      <c r="F126" s="997"/>
      <c r="G126" s="1080"/>
      <c r="H126" s="1081"/>
      <c r="I126" s="175"/>
      <c r="J126" s="176">
        <f>G125</f>
        <v>0</v>
      </c>
      <c r="K126" s="175"/>
      <c r="L126" s="176">
        <f>M125</f>
        <v>0</v>
      </c>
      <c r="M126" s="1082"/>
      <c r="N126" s="1083"/>
      <c r="O126" s="1084"/>
      <c r="P126" s="1085"/>
      <c r="Q126" s="1085"/>
      <c r="R126" s="1081"/>
      <c r="S126" s="1022"/>
      <c r="T126" s="1023"/>
      <c r="U126" s="1023"/>
      <c r="V126" s="1023"/>
      <c r="W126" s="1024"/>
      <c r="X126" s="170" t="s">
        <v>195</v>
      </c>
      <c r="Y126" s="171"/>
      <c r="Z126" s="172"/>
      <c r="AA126" s="158" t="str">
        <f>IF(AA125="","",VLOOKUP(AA125,'シフト記号表（従来型・ユニット型共通）'!$C$6:$L$47,10,FALSE))</f>
        <v/>
      </c>
      <c r="AB126" s="159" t="str">
        <f>IF(AB125="","",VLOOKUP(AB125,'シフト記号表（従来型・ユニット型共通）'!$C$6:$L$47,10,FALSE))</f>
        <v/>
      </c>
      <c r="AC126" s="159" t="str">
        <f>IF(AC125="","",VLOOKUP(AC125,'シフト記号表（従来型・ユニット型共通）'!$C$6:$L$47,10,FALSE))</f>
        <v/>
      </c>
      <c r="AD126" s="159" t="str">
        <f>IF(AD125="","",VLOOKUP(AD125,'シフト記号表（従来型・ユニット型共通）'!$C$6:$L$47,10,FALSE))</f>
        <v/>
      </c>
      <c r="AE126" s="159" t="str">
        <f>IF(AE125="","",VLOOKUP(AE125,'シフト記号表（従来型・ユニット型共通）'!$C$6:$L$47,10,FALSE))</f>
        <v/>
      </c>
      <c r="AF126" s="159" t="str">
        <f>IF(AF125="","",VLOOKUP(AF125,'シフト記号表（従来型・ユニット型共通）'!$C$6:$L$47,10,FALSE))</f>
        <v/>
      </c>
      <c r="AG126" s="160" t="str">
        <f>IF(AG125="","",VLOOKUP(AG125,'シフト記号表（従来型・ユニット型共通）'!$C$6:$L$47,10,FALSE))</f>
        <v/>
      </c>
      <c r="AH126" s="158" t="str">
        <f>IF(AH125="","",VLOOKUP(AH125,'シフト記号表（従来型・ユニット型共通）'!$C$6:$L$47,10,FALSE))</f>
        <v/>
      </c>
      <c r="AI126" s="159" t="str">
        <f>IF(AI125="","",VLOOKUP(AI125,'シフト記号表（従来型・ユニット型共通）'!$C$6:$L$47,10,FALSE))</f>
        <v/>
      </c>
      <c r="AJ126" s="159" t="str">
        <f>IF(AJ125="","",VLOOKUP(AJ125,'シフト記号表（従来型・ユニット型共通）'!$C$6:$L$47,10,FALSE))</f>
        <v/>
      </c>
      <c r="AK126" s="159" t="str">
        <f>IF(AK125="","",VLOOKUP(AK125,'シフト記号表（従来型・ユニット型共通）'!$C$6:$L$47,10,FALSE))</f>
        <v/>
      </c>
      <c r="AL126" s="159" t="str">
        <f>IF(AL125="","",VLOOKUP(AL125,'シフト記号表（従来型・ユニット型共通）'!$C$6:$L$47,10,FALSE))</f>
        <v/>
      </c>
      <c r="AM126" s="159" t="str">
        <f>IF(AM125="","",VLOOKUP(AM125,'シフト記号表（従来型・ユニット型共通）'!$C$6:$L$47,10,FALSE))</f>
        <v/>
      </c>
      <c r="AN126" s="160" t="str">
        <f>IF(AN125="","",VLOOKUP(AN125,'シフト記号表（従来型・ユニット型共通）'!$C$6:$L$47,10,FALSE))</f>
        <v/>
      </c>
      <c r="AO126" s="158" t="str">
        <f>IF(AO125="","",VLOOKUP(AO125,'シフト記号表（従来型・ユニット型共通）'!$C$6:$L$47,10,FALSE))</f>
        <v/>
      </c>
      <c r="AP126" s="159" t="str">
        <f>IF(AP125="","",VLOOKUP(AP125,'シフト記号表（従来型・ユニット型共通）'!$C$6:$L$47,10,FALSE))</f>
        <v/>
      </c>
      <c r="AQ126" s="159" t="str">
        <f>IF(AQ125="","",VLOOKUP(AQ125,'シフト記号表（従来型・ユニット型共通）'!$C$6:$L$47,10,FALSE))</f>
        <v/>
      </c>
      <c r="AR126" s="159" t="str">
        <f>IF(AR125="","",VLOOKUP(AR125,'シフト記号表（従来型・ユニット型共通）'!$C$6:$L$47,10,FALSE))</f>
        <v/>
      </c>
      <c r="AS126" s="159" t="str">
        <f>IF(AS125="","",VLOOKUP(AS125,'シフト記号表（従来型・ユニット型共通）'!$C$6:$L$47,10,FALSE))</f>
        <v/>
      </c>
      <c r="AT126" s="159" t="str">
        <f>IF(AT125="","",VLOOKUP(AT125,'シフト記号表（従来型・ユニット型共通）'!$C$6:$L$47,10,FALSE))</f>
        <v/>
      </c>
      <c r="AU126" s="160" t="str">
        <f>IF(AU125="","",VLOOKUP(AU125,'シフト記号表（従来型・ユニット型共通）'!$C$6:$L$47,10,FALSE))</f>
        <v/>
      </c>
      <c r="AV126" s="158" t="str">
        <f>IF(AV125="","",VLOOKUP(AV125,'シフト記号表（従来型・ユニット型共通）'!$C$6:$L$47,10,FALSE))</f>
        <v/>
      </c>
      <c r="AW126" s="159" t="str">
        <f>IF(AW125="","",VLOOKUP(AW125,'シフト記号表（従来型・ユニット型共通）'!$C$6:$L$47,10,FALSE))</f>
        <v/>
      </c>
      <c r="AX126" s="159" t="str">
        <f>IF(AX125="","",VLOOKUP(AX125,'シフト記号表（従来型・ユニット型共通）'!$C$6:$L$47,10,FALSE))</f>
        <v/>
      </c>
      <c r="AY126" s="159" t="str">
        <f>IF(AY125="","",VLOOKUP(AY125,'シフト記号表（従来型・ユニット型共通）'!$C$6:$L$47,10,FALSE))</f>
        <v/>
      </c>
      <c r="AZ126" s="159" t="str">
        <f>IF(AZ125="","",VLOOKUP(AZ125,'シフト記号表（従来型・ユニット型共通）'!$C$6:$L$47,10,FALSE))</f>
        <v/>
      </c>
      <c r="BA126" s="159" t="str">
        <f>IF(BA125="","",VLOOKUP(BA125,'シフト記号表（従来型・ユニット型共通）'!$C$6:$L$47,10,FALSE))</f>
        <v/>
      </c>
      <c r="BB126" s="160" t="str">
        <f>IF(BB125="","",VLOOKUP(BB125,'シフト記号表（従来型・ユニット型共通）'!$C$6:$L$47,10,FALSE))</f>
        <v/>
      </c>
      <c r="BC126" s="158" t="str">
        <f>IF(BC125="","",VLOOKUP(BC125,'シフト記号表（従来型・ユニット型共通）'!$C$6:$L$47,10,FALSE))</f>
        <v/>
      </c>
      <c r="BD126" s="159" t="str">
        <f>IF(BD125="","",VLOOKUP(BD125,'シフト記号表（従来型・ユニット型共通）'!$C$6:$L$47,10,FALSE))</f>
        <v/>
      </c>
      <c r="BE126" s="159" t="str">
        <f>IF(BE125="","",VLOOKUP(BE125,'シフト記号表（従来型・ユニット型共通）'!$C$6:$L$47,10,FALSE))</f>
        <v/>
      </c>
      <c r="BF126" s="1077">
        <f>IF($BI$3="４週",SUM(AA126:BB126),IF($BI$3="暦月",SUM(AA126:BE126),""))</f>
        <v>0</v>
      </c>
      <c r="BG126" s="1078"/>
      <c r="BH126" s="1079">
        <f>IF($BI$3="４週",BF126/4,IF($BI$3="暦月",(BF126/($BI$8/7)),""))</f>
        <v>0</v>
      </c>
      <c r="BI126" s="1078"/>
      <c r="BJ126" s="1074"/>
      <c r="BK126" s="1075"/>
      <c r="BL126" s="1075"/>
      <c r="BM126" s="1075"/>
      <c r="BN126" s="1076"/>
    </row>
    <row r="127" spans="2:66" ht="20.25" customHeight="1" x14ac:dyDescent="0.15">
      <c r="B127" s="992">
        <f>B125+1</f>
        <v>56</v>
      </c>
      <c r="C127" s="994"/>
      <c r="D127" s="996"/>
      <c r="E127" s="965"/>
      <c r="F127" s="997"/>
      <c r="G127" s="999"/>
      <c r="H127" s="1000"/>
      <c r="I127" s="153"/>
      <c r="J127" s="154"/>
      <c r="K127" s="153"/>
      <c r="L127" s="154"/>
      <c r="M127" s="1003"/>
      <c r="N127" s="1004"/>
      <c r="O127" s="1052"/>
      <c r="P127" s="1053"/>
      <c r="Q127" s="1053"/>
      <c r="R127" s="1000"/>
      <c r="S127" s="1022"/>
      <c r="T127" s="1023"/>
      <c r="U127" s="1023"/>
      <c r="V127" s="1023"/>
      <c r="W127" s="1024"/>
      <c r="X127" s="173" t="s">
        <v>192</v>
      </c>
      <c r="Z127" s="174"/>
      <c r="AA127" s="166"/>
      <c r="AB127" s="167"/>
      <c r="AC127" s="167"/>
      <c r="AD127" s="167"/>
      <c r="AE127" s="167"/>
      <c r="AF127" s="167"/>
      <c r="AG127" s="168"/>
      <c r="AH127" s="166"/>
      <c r="AI127" s="167"/>
      <c r="AJ127" s="167"/>
      <c r="AK127" s="167"/>
      <c r="AL127" s="167"/>
      <c r="AM127" s="167"/>
      <c r="AN127" s="168"/>
      <c r="AO127" s="166"/>
      <c r="AP127" s="167"/>
      <c r="AQ127" s="167"/>
      <c r="AR127" s="167"/>
      <c r="AS127" s="167"/>
      <c r="AT127" s="167"/>
      <c r="AU127" s="168"/>
      <c r="AV127" s="166"/>
      <c r="AW127" s="167"/>
      <c r="AX127" s="167"/>
      <c r="AY127" s="167"/>
      <c r="AZ127" s="167"/>
      <c r="BA127" s="167"/>
      <c r="BB127" s="168"/>
      <c r="BC127" s="166"/>
      <c r="BD127" s="167"/>
      <c r="BE127" s="169"/>
      <c r="BF127" s="1054"/>
      <c r="BG127" s="1055"/>
      <c r="BH127" s="1056"/>
      <c r="BI127" s="1057"/>
      <c r="BJ127" s="1058"/>
      <c r="BK127" s="1059"/>
      <c r="BL127" s="1059"/>
      <c r="BM127" s="1059"/>
      <c r="BN127" s="1060"/>
    </row>
    <row r="128" spans="2:66" ht="20.25" customHeight="1" x14ac:dyDescent="0.15">
      <c r="B128" s="993"/>
      <c r="C128" s="995"/>
      <c r="D128" s="998"/>
      <c r="E128" s="965"/>
      <c r="F128" s="997"/>
      <c r="G128" s="1080"/>
      <c r="H128" s="1081"/>
      <c r="I128" s="175"/>
      <c r="J128" s="176">
        <f>G127</f>
        <v>0</v>
      </c>
      <c r="K128" s="175"/>
      <c r="L128" s="176">
        <f>M127</f>
        <v>0</v>
      </c>
      <c r="M128" s="1082"/>
      <c r="N128" s="1083"/>
      <c r="O128" s="1084"/>
      <c r="P128" s="1085"/>
      <c r="Q128" s="1085"/>
      <c r="R128" s="1081"/>
      <c r="S128" s="1022"/>
      <c r="T128" s="1023"/>
      <c r="U128" s="1023"/>
      <c r="V128" s="1023"/>
      <c r="W128" s="1024"/>
      <c r="X128" s="170" t="s">
        <v>195</v>
      </c>
      <c r="Y128" s="171"/>
      <c r="Z128" s="172"/>
      <c r="AA128" s="158" t="str">
        <f>IF(AA127="","",VLOOKUP(AA127,'シフト記号表（従来型・ユニット型共通）'!$C$6:$L$47,10,FALSE))</f>
        <v/>
      </c>
      <c r="AB128" s="159" t="str">
        <f>IF(AB127="","",VLOOKUP(AB127,'シフト記号表（従来型・ユニット型共通）'!$C$6:$L$47,10,FALSE))</f>
        <v/>
      </c>
      <c r="AC128" s="159" t="str">
        <f>IF(AC127="","",VLOOKUP(AC127,'シフト記号表（従来型・ユニット型共通）'!$C$6:$L$47,10,FALSE))</f>
        <v/>
      </c>
      <c r="AD128" s="159" t="str">
        <f>IF(AD127="","",VLOOKUP(AD127,'シフト記号表（従来型・ユニット型共通）'!$C$6:$L$47,10,FALSE))</f>
        <v/>
      </c>
      <c r="AE128" s="159" t="str">
        <f>IF(AE127="","",VLOOKUP(AE127,'シフト記号表（従来型・ユニット型共通）'!$C$6:$L$47,10,FALSE))</f>
        <v/>
      </c>
      <c r="AF128" s="159" t="str">
        <f>IF(AF127="","",VLOOKUP(AF127,'シフト記号表（従来型・ユニット型共通）'!$C$6:$L$47,10,FALSE))</f>
        <v/>
      </c>
      <c r="AG128" s="160" t="str">
        <f>IF(AG127="","",VLOOKUP(AG127,'シフト記号表（従来型・ユニット型共通）'!$C$6:$L$47,10,FALSE))</f>
        <v/>
      </c>
      <c r="AH128" s="158" t="str">
        <f>IF(AH127="","",VLOOKUP(AH127,'シフト記号表（従来型・ユニット型共通）'!$C$6:$L$47,10,FALSE))</f>
        <v/>
      </c>
      <c r="AI128" s="159" t="str">
        <f>IF(AI127="","",VLOOKUP(AI127,'シフト記号表（従来型・ユニット型共通）'!$C$6:$L$47,10,FALSE))</f>
        <v/>
      </c>
      <c r="AJ128" s="159" t="str">
        <f>IF(AJ127="","",VLOOKUP(AJ127,'シフト記号表（従来型・ユニット型共通）'!$C$6:$L$47,10,FALSE))</f>
        <v/>
      </c>
      <c r="AK128" s="159" t="str">
        <f>IF(AK127="","",VLOOKUP(AK127,'シフト記号表（従来型・ユニット型共通）'!$C$6:$L$47,10,FALSE))</f>
        <v/>
      </c>
      <c r="AL128" s="159" t="str">
        <f>IF(AL127="","",VLOOKUP(AL127,'シフト記号表（従来型・ユニット型共通）'!$C$6:$L$47,10,FALSE))</f>
        <v/>
      </c>
      <c r="AM128" s="159" t="str">
        <f>IF(AM127="","",VLOOKUP(AM127,'シフト記号表（従来型・ユニット型共通）'!$C$6:$L$47,10,FALSE))</f>
        <v/>
      </c>
      <c r="AN128" s="160" t="str">
        <f>IF(AN127="","",VLOOKUP(AN127,'シフト記号表（従来型・ユニット型共通）'!$C$6:$L$47,10,FALSE))</f>
        <v/>
      </c>
      <c r="AO128" s="158" t="str">
        <f>IF(AO127="","",VLOOKUP(AO127,'シフト記号表（従来型・ユニット型共通）'!$C$6:$L$47,10,FALSE))</f>
        <v/>
      </c>
      <c r="AP128" s="159" t="str">
        <f>IF(AP127="","",VLOOKUP(AP127,'シフト記号表（従来型・ユニット型共通）'!$C$6:$L$47,10,FALSE))</f>
        <v/>
      </c>
      <c r="AQ128" s="159" t="str">
        <f>IF(AQ127="","",VLOOKUP(AQ127,'シフト記号表（従来型・ユニット型共通）'!$C$6:$L$47,10,FALSE))</f>
        <v/>
      </c>
      <c r="AR128" s="159" t="str">
        <f>IF(AR127="","",VLOOKUP(AR127,'シフト記号表（従来型・ユニット型共通）'!$C$6:$L$47,10,FALSE))</f>
        <v/>
      </c>
      <c r="AS128" s="159" t="str">
        <f>IF(AS127="","",VLOOKUP(AS127,'シフト記号表（従来型・ユニット型共通）'!$C$6:$L$47,10,FALSE))</f>
        <v/>
      </c>
      <c r="AT128" s="159" t="str">
        <f>IF(AT127="","",VLOOKUP(AT127,'シフト記号表（従来型・ユニット型共通）'!$C$6:$L$47,10,FALSE))</f>
        <v/>
      </c>
      <c r="AU128" s="160" t="str">
        <f>IF(AU127="","",VLOOKUP(AU127,'シフト記号表（従来型・ユニット型共通）'!$C$6:$L$47,10,FALSE))</f>
        <v/>
      </c>
      <c r="AV128" s="158" t="str">
        <f>IF(AV127="","",VLOOKUP(AV127,'シフト記号表（従来型・ユニット型共通）'!$C$6:$L$47,10,FALSE))</f>
        <v/>
      </c>
      <c r="AW128" s="159" t="str">
        <f>IF(AW127="","",VLOOKUP(AW127,'シフト記号表（従来型・ユニット型共通）'!$C$6:$L$47,10,FALSE))</f>
        <v/>
      </c>
      <c r="AX128" s="159" t="str">
        <f>IF(AX127="","",VLOOKUP(AX127,'シフト記号表（従来型・ユニット型共通）'!$C$6:$L$47,10,FALSE))</f>
        <v/>
      </c>
      <c r="AY128" s="159" t="str">
        <f>IF(AY127="","",VLOOKUP(AY127,'シフト記号表（従来型・ユニット型共通）'!$C$6:$L$47,10,FALSE))</f>
        <v/>
      </c>
      <c r="AZ128" s="159" t="str">
        <f>IF(AZ127="","",VLOOKUP(AZ127,'シフト記号表（従来型・ユニット型共通）'!$C$6:$L$47,10,FALSE))</f>
        <v/>
      </c>
      <c r="BA128" s="159" t="str">
        <f>IF(BA127="","",VLOOKUP(BA127,'シフト記号表（従来型・ユニット型共通）'!$C$6:$L$47,10,FALSE))</f>
        <v/>
      </c>
      <c r="BB128" s="160" t="str">
        <f>IF(BB127="","",VLOOKUP(BB127,'シフト記号表（従来型・ユニット型共通）'!$C$6:$L$47,10,FALSE))</f>
        <v/>
      </c>
      <c r="BC128" s="158" t="str">
        <f>IF(BC127="","",VLOOKUP(BC127,'シフト記号表（従来型・ユニット型共通）'!$C$6:$L$47,10,FALSE))</f>
        <v/>
      </c>
      <c r="BD128" s="159" t="str">
        <f>IF(BD127="","",VLOOKUP(BD127,'シフト記号表（従来型・ユニット型共通）'!$C$6:$L$47,10,FALSE))</f>
        <v/>
      </c>
      <c r="BE128" s="159" t="str">
        <f>IF(BE127="","",VLOOKUP(BE127,'シフト記号表（従来型・ユニット型共通）'!$C$6:$L$47,10,FALSE))</f>
        <v/>
      </c>
      <c r="BF128" s="1077">
        <f>IF($BI$3="４週",SUM(AA128:BB128),IF($BI$3="暦月",SUM(AA128:BE128),""))</f>
        <v>0</v>
      </c>
      <c r="BG128" s="1078"/>
      <c r="BH128" s="1079">
        <f>IF($BI$3="４週",BF128/4,IF($BI$3="暦月",(BF128/($BI$8/7)),""))</f>
        <v>0</v>
      </c>
      <c r="BI128" s="1078"/>
      <c r="BJ128" s="1074"/>
      <c r="BK128" s="1075"/>
      <c r="BL128" s="1075"/>
      <c r="BM128" s="1075"/>
      <c r="BN128" s="1076"/>
    </row>
    <row r="129" spans="2:66" ht="20.25" customHeight="1" x14ac:dyDescent="0.15">
      <c r="B129" s="992">
        <f>B127+1</f>
        <v>57</v>
      </c>
      <c r="C129" s="994"/>
      <c r="D129" s="996"/>
      <c r="E129" s="965"/>
      <c r="F129" s="997"/>
      <c r="G129" s="999"/>
      <c r="H129" s="1000"/>
      <c r="I129" s="153"/>
      <c r="J129" s="154"/>
      <c r="K129" s="153"/>
      <c r="L129" s="154"/>
      <c r="M129" s="1003"/>
      <c r="N129" s="1004"/>
      <c r="O129" s="1052"/>
      <c r="P129" s="1053"/>
      <c r="Q129" s="1053"/>
      <c r="R129" s="1000"/>
      <c r="S129" s="1022"/>
      <c r="T129" s="1023"/>
      <c r="U129" s="1023"/>
      <c r="V129" s="1023"/>
      <c r="W129" s="1024"/>
      <c r="X129" s="173" t="s">
        <v>192</v>
      </c>
      <c r="Z129" s="174"/>
      <c r="AA129" s="166"/>
      <c r="AB129" s="167"/>
      <c r="AC129" s="167"/>
      <c r="AD129" s="167"/>
      <c r="AE129" s="167"/>
      <c r="AF129" s="167"/>
      <c r="AG129" s="168"/>
      <c r="AH129" s="166"/>
      <c r="AI129" s="167"/>
      <c r="AJ129" s="167"/>
      <c r="AK129" s="167"/>
      <c r="AL129" s="167"/>
      <c r="AM129" s="167"/>
      <c r="AN129" s="168"/>
      <c r="AO129" s="166"/>
      <c r="AP129" s="167"/>
      <c r="AQ129" s="167"/>
      <c r="AR129" s="167"/>
      <c r="AS129" s="167"/>
      <c r="AT129" s="167"/>
      <c r="AU129" s="168"/>
      <c r="AV129" s="166"/>
      <c r="AW129" s="167"/>
      <c r="AX129" s="167"/>
      <c r="AY129" s="167"/>
      <c r="AZ129" s="167"/>
      <c r="BA129" s="167"/>
      <c r="BB129" s="168"/>
      <c r="BC129" s="166"/>
      <c r="BD129" s="167"/>
      <c r="BE129" s="169"/>
      <c r="BF129" s="1054"/>
      <c r="BG129" s="1055"/>
      <c r="BH129" s="1056"/>
      <c r="BI129" s="1057"/>
      <c r="BJ129" s="1058"/>
      <c r="BK129" s="1059"/>
      <c r="BL129" s="1059"/>
      <c r="BM129" s="1059"/>
      <c r="BN129" s="1060"/>
    </row>
    <row r="130" spans="2:66" ht="20.25" customHeight="1" x14ac:dyDescent="0.15">
      <c r="B130" s="993"/>
      <c r="C130" s="995"/>
      <c r="D130" s="998"/>
      <c r="E130" s="965"/>
      <c r="F130" s="997"/>
      <c r="G130" s="1080"/>
      <c r="H130" s="1081"/>
      <c r="I130" s="175"/>
      <c r="J130" s="176">
        <f>G129</f>
        <v>0</v>
      </c>
      <c r="K130" s="175"/>
      <c r="L130" s="176">
        <f>M129</f>
        <v>0</v>
      </c>
      <c r="M130" s="1082"/>
      <c r="N130" s="1083"/>
      <c r="O130" s="1084"/>
      <c r="P130" s="1085"/>
      <c r="Q130" s="1085"/>
      <c r="R130" s="1081"/>
      <c r="S130" s="1022"/>
      <c r="T130" s="1023"/>
      <c r="U130" s="1023"/>
      <c r="V130" s="1023"/>
      <c r="W130" s="1024"/>
      <c r="X130" s="170" t="s">
        <v>195</v>
      </c>
      <c r="Y130" s="171"/>
      <c r="Z130" s="172"/>
      <c r="AA130" s="158" t="str">
        <f>IF(AA129="","",VLOOKUP(AA129,'シフト記号表（従来型・ユニット型共通）'!$C$6:$L$47,10,FALSE))</f>
        <v/>
      </c>
      <c r="AB130" s="159" t="str">
        <f>IF(AB129="","",VLOOKUP(AB129,'シフト記号表（従来型・ユニット型共通）'!$C$6:$L$47,10,FALSE))</f>
        <v/>
      </c>
      <c r="AC130" s="159" t="str">
        <f>IF(AC129="","",VLOOKUP(AC129,'シフト記号表（従来型・ユニット型共通）'!$C$6:$L$47,10,FALSE))</f>
        <v/>
      </c>
      <c r="AD130" s="159" t="str">
        <f>IF(AD129="","",VLOOKUP(AD129,'シフト記号表（従来型・ユニット型共通）'!$C$6:$L$47,10,FALSE))</f>
        <v/>
      </c>
      <c r="AE130" s="159" t="str">
        <f>IF(AE129="","",VLOOKUP(AE129,'シフト記号表（従来型・ユニット型共通）'!$C$6:$L$47,10,FALSE))</f>
        <v/>
      </c>
      <c r="AF130" s="159" t="str">
        <f>IF(AF129="","",VLOOKUP(AF129,'シフト記号表（従来型・ユニット型共通）'!$C$6:$L$47,10,FALSE))</f>
        <v/>
      </c>
      <c r="AG130" s="160" t="str">
        <f>IF(AG129="","",VLOOKUP(AG129,'シフト記号表（従来型・ユニット型共通）'!$C$6:$L$47,10,FALSE))</f>
        <v/>
      </c>
      <c r="AH130" s="158" t="str">
        <f>IF(AH129="","",VLOOKUP(AH129,'シフト記号表（従来型・ユニット型共通）'!$C$6:$L$47,10,FALSE))</f>
        <v/>
      </c>
      <c r="AI130" s="159" t="str">
        <f>IF(AI129="","",VLOOKUP(AI129,'シフト記号表（従来型・ユニット型共通）'!$C$6:$L$47,10,FALSE))</f>
        <v/>
      </c>
      <c r="AJ130" s="159" t="str">
        <f>IF(AJ129="","",VLOOKUP(AJ129,'シフト記号表（従来型・ユニット型共通）'!$C$6:$L$47,10,FALSE))</f>
        <v/>
      </c>
      <c r="AK130" s="159" t="str">
        <f>IF(AK129="","",VLOOKUP(AK129,'シフト記号表（従来型・ユニット型共通）'!$C$6:$L$47,10,FALSE))</f>
        <v/>
      </c>
      <c r="AL130" s="159" t="str">
        <f>IF(AL129="","",VLOOKUP(AL129,'シフト記号表（従来型・ユニット型共通）'!$C$6:$L$47,10,FALSE))</f>
        <v/>
      </c>
      <c r="AM130" s="159" t="str">
        <f>IF(AM129="","",VLOOKUP(AM129,'シフト記号表（従来型・ユニット型共通）'!$C$6:$L$47,10,FALSE))</f>
        <v/>
      </c>
      <c r="AN130" s="160" t="str">
        <f>IF(AN129="","",VLOOKUP(AN129,'シフト記号表（従来型・ユニット型共通）'!$C$6:$L$47,10,FALSE))</f>
        <v/>
      </c>
      <c r="AO130" s="158" t="str">
        <f>IF(AO129="","",VLOOKUP(AO129,'シフト記号表（従来型・ユニット型共通）'!$C$6:$L$47,10,FALSE))</f>
        <v/>
      </c>
      <c r="AP130" s="159" t="str">
        <f>IF(AP129="","",VLOOKUP(AP129,'シフト記号表（従来型・ユニット型共通）'!$C$6:$L$47,10,FALSE))</f>
        <v/>
      </c>
      <c r="AQ130" s="159" t="str">
        <f>IF(AQ129="","",VLOOKUP(AQ129,'シフト記号表（従来型・ユニット型共通）'!$C$6:$L$47,10,FALSE))</f>
        <v/>
      </c>
      <c r="AR130" s="159" t="str">
        <f>IF(AR129="","",VLOOKUP(AR129,'シフト記号表（従来型・ユニット型共通）'!$C$6:$L$47,10,FALSE))</f>
        <v/>
      </c>
      <c r="AS130" s="159" t="str">
        <f>IF(AS129="","",VLOOKUP(AS129,'シフト記号表（従来型・ユニット型共通）'!$C$6:$L$47,10,FALSE))</f>
        <v/>
      </c>
      <c r="AT130" s="159" t="str">
        <f>IF(AT129="","",VLOOKUP(AT129,'シフト記号表（従来型・ユニット型共通）'!$C$6:$L$47,10,FALSE))</f>
        <v/>
      </c>
      <c r="AU130" s="160" t="str">
        <f>IF(AU129="","",VLOOKUP(AU129,'シフト記号表（従来型・ユニット型共通）'!$C$6:$L$47,10,FALSE))</f>
        <v/>
      </c>
      <c r="AV130" s="158" t="str">
        <f>IF(AV129="","",VLOOKUP(AV129,'シフト記号表（従来型・ユニット型共通）'!$C$6:$L$47,10,FALSE))</f>
        <v/>
      </c>
      <c r="AW130" s="159" t="str">
        <f>IF(AW129="","",VLOOKUP(AW129,'シフト記号表（従来型・ユニット型共通）'!$C$6:$L$47,10,FALSE))</f>
        <v/>
      </c>
      <c r="AX130" s="159" t="str">
        <f>IF(AX129="","",VLOOKUP(AX129,'シフト記号表（従来型・ユニット型共通）'!$C$6:$L$47,10,FALSE))</f>
        <v/>
      </c>
      <c r="AY130" s="159" t="str">
        <f>IF(AY129="","",VLOOKUP(AY129,'シフト記号表（従来型・ユニット型共通）'!$C$6:$L$47,10,FALSE))</f>
        <v/>
      </c>
      <c r="AZ130" s="159" t="str">
        <f>IF(AZ129="","",VLOOKUP(AZ129,'シフト記号表（従来型・ユニット型共通）'!$C$6:$L$47,10,FALSE))</f>
        <v/>
      </c>
      <c r="BA130" s="159" t="str">
        <f>IF(BA129="","",VLOOKUP(BA129,'シフト記号表（従来型・ユニット型共通）'!$C$6:$L$47,10,FALSE))</f>
        <v/>
      </c>
      <c r="BB130" s="160" t="str">
        <f>IF(BB129="","",VLOOKUP(BB129,'シフト記号表（従来型・ユニット型共通）'!$C$6:$L$47,10,FALSE))</f>
        <v/>
      </c>
      <c r="BC130" s="158" t="str">
        <f>IF(BC129="","",VLOOKUP(BC129,'シフト記号表（従来型・ユニット型共通）'!$C$6:$L$47,10,FALSE))</f>
        <v/>
      </c>
      <c r="BD130" s="159" t="str">
        <f>IF(BD129="","",VLOOKUP(BD129,'シフト記号表（従来型・ユニット型共通）'!$C$6:$L$47,10,FALSE))</f>
        <v/>
      </c>
      <c r="BE130" s="159" t="str">
        <f>IF(BE129="","",VLOOKUP(BE129,'シフト記号表（従来型・ユニット型共通）'!$C$6:$L$47,10,FALSE))</f>
        <v/>
      </c>
      <c r="BF130" s="1077">
        <f>IF($BI$3="４週",SUM(AA130:BB130),IF($BI$3="暦月",SUM(AA130:BE130),""))</f>
        <v>0</v>
      </c>
      <c r="BG130" s="1078"/>
      <c r="BH130" s="1079">
        <f>IF($BI$3="４週",BF130/4,IF($BI$3="暦月",(BF130/($BI$8/7)),""))</f>
        <v>0</v>
      </c>
      <c r="BI130" s="1078"/>
      <c r="BJ130" s="1074"/>
      <c r="BK130" s="1075"/>
      <c r="BL130" s="1075"/>
      <c r="BM130" s="1075"/>
      <c r="BN130" s="1076"/>
    </row>
    <row r="131" spans="2:66" ht="20.25" customHeight="1" x14ac:dyDescent="0.15">
      <c r="B131" s="992">
        <f>B129+1</f>
        <v>58</v>
      </c>
      <c r="C131" s="994"/>
      <c r="D131" s="996"/>
      <c r="E131" s="965"/>
      <c r="F131" s="997"/>
      <c r="G131" s="999"/>
      <c r="H131" s="1000"/>
      <c r="I131" s="153"/>
      <c r="J131" s="154"/>
      <c r="K131" s="153"/>
      <c r="L131" s="154"/>
      <c r="M131" s="1003"/>
      <c r="N131" s="1004"/>
      <c r="O131" s="1052"/>
      <c r="P131" s="1053"/>
      <c r="Q131" s="1053"/>
      <c r="R131" s="1000"/>
      <c r="S131" s="1022"/>
      <c r="T131" s="1023"/>
      <c r="U131" s="1023"/>
      <c r="V131" s="1023"/>
      <c r="W131" s="1024"/>
      <c r="X131" s="173" t="s">
        <v>192</v>
      </c>
      <c r="Z131" s="174"/>
      <c r="AA131" s="166"/>
      <c r="AB131" s="167"/>
      <c r="AC131" s="167"/>
      <c r="AD131" s="167"/>
      <c r="AE131" s="167"/>
      <c r="AF131" s="167"/>
      <c r="AG131" s="168"/>
      <c r="AH131" s="166"/>
      <c r="AI131" s="167"/>
      <c r="AJ131" s="167"/>
      <c r="AK131" s="167"/>
      <c r="AL131" s="167"/>
      <c r="AM131" s="167"/>
      <c r="AN131" s="168"/>
      <c r="AO131" s="166"/>
      <c r="AP131" s="167"/>
      <c r="AQ131" s="167"/>
      <c r="AR131" s="167"/>
      <c r="AS131" s="167"/>
      <c r="AT131" s="167"/>
      <c r="AU131" s="168"/>
      <c r="AV131" s="166"/>
      <c r="AW131" s="167"/>
      <c r="AX131" s="167"/>
      <c r="AY131" s="167"/>
      <c r="AZ131" s="167"/>
      <c r="BA131" s="167"/>
      <c r="BB131" s="168"/>
      <c r="BC131" s="166"/>
      <c r="BD131" s="167"/>
      <c r="BE131" s="169"/>
      <c r="BF131" s="1054"/>
      <c r="BG131" s="1055"/>
      <c r="BH131" s="1056"/>
      <c r="BI131" s="1057"/>
      <c r="BJ131" s="1058"/>
      <c r="BK131" s="1059"/>
      <c r="BL131" s="1059"/>
      <c r="BM131" s="1059"/>
      <c r="BN131" s="1060"/>
    </row>
    <row r="132" spans="2:66" ht="20.25" customHeight="1" x14ac:dyDescent="0.15">
      <c r="B132" s="993"/>
      <c r="C132" s="995"/>
      <c r="D132" s="998"/>
      <c r="E132" s="965"/>
      <c r="F132" s="997"/>
      <c r="G132" s="1080"/>
      <c r="H132" s="1081"/>
      <c r="I132" s="175"/>
      <c r="J132" s="176">
        <f>G131</f>
        <v>0</v>
      </c>
      <c r="K132" s="175"/>
      <c r="L132" s="176">
        <f>M131</f>
        <v>0</v>
      </c>
      <c r="M132" s="1082"/>
      <c r="N132" s="1083"/>
      <c r="O132" s="1084"/>
      <c r="P132" s="1085"/>
      <c r="Q132" s="1085"/>
      <c r="R132" s="1081"/>
      <c r="S132" s="1022"/>
      <c r="T132" s="1023"/>
      <c r="U132" s="1023"/>
      <c r="V132" s="1023"/>
      <c r="W132" s="1024"/>
      <c r="X132" s="170" t="s">
        <v>195</v>
      </c>
      <c r="Y132" s="171"/>
      <c r="Z132" s="172"/>
      <c r="AA132" s="158" t="str">
        <f>IF(AA131="","",VLOOKUP(AA131,'シフト記号表（従来型・ユニット型共通）'!$C$6:$L$47,10,FALSE))</f>
        <v/>
      </c>
      <c r="AB132" s="159" t="str">
        <f>IF(AB131="","",VLOOKUP(AB131,'シフト記号表（従来型・ユニット型共通）'!$C$6:$L$47,10,FALSE))</f>
        <v/>
      </c>
      <c r="AC132" s="159" t="str">
        <f>IF(AC131="","",VLOOKUP(AC131,'シフト記号表（従来型・ユニット型共通）'!$C$6:$L$47,10,FALSE))</f>
        <v/>
      </c>
      <c r="AD132" s="159" t="str">
        <f>IF(AD131="","",VLOOKUP(AD131,'シフト記号表（従来型・ユニット型共通）'!$C$6:$L$47,10,FALSE))</f>
        <v/>
      </c>
      <c r="AE132" s="159" t="str">
        <f>IF(AE131="","",VLOOKUP(AE131,'シフト記号表（従来型・ユニット型共通）'!$C$6:$L$47,10,FALSE))</f>
        <v/>
      </c>
      <c r="AF132" s="159" t="str">
        <f>IF(AF131="","",VLOOKUP(AF131,'シフト記号表（従来型・ユニット型共通）'!$C$6:$L$47,10,FALSE))</f>
        <v/>
      </c>
      <c r="AG132" s="160" t="str">
        <f>IF(AG131="","",VLOOKUP(AG131,'シフト記号表（従来型・ユニット型共通）'!$C$6:$L$47,10,FALSE))</f>
        <v/>
      </c>
      <c r="AH132" s="158" t="str">
        <f>IF(AH131="","",VLOOKUP(AH131,'シフト記号表（従来型・ユニット型共通）'!$C$6:$L$47,10,FALSE))</f>
        <v/>
      </c>
      <c r="AI132" s="159" t="str">
        <f>IF(AI131="","",VLOOKUP(AI131,'シフト記号表（従来型・ユニット型共通）'!$C$6:$L$47,10,FALSE))</f>
        <v/>
      </c>
      <c r="AJ132" s="159" t="str">
        <f>IF(AJ131="","",VLOOKUP(AJ131,'シフト記号表（従来型・ユニット型共通）'!$C$6:$L$47,10,FALSE))</f>
        <v/>
      </c>
      <c r="AK132" s="159" t="str">
        <f>IF(AK131="","",VLOOKUP(AK131,'シフト記号表（従来型・ユニット型共通）'!$C$6:$L$47,10,FALSE))</f>
        <v/>
      </c>
      <c r="AL132" s="159" t="str">
        <f>IF(AL131="","",VLOOKUP(AL131,'シフト記号表（従来型・ユニット型共通）'!$C$6:$L$47,10,FALSE))</f>
        <v/>
      </c>
      <c r="AM132" s="159" t="str">
        <f>IF(AM131="","",VLOOKUP(AM131,'シフト記号表（従来型・ユニット型共通）'!$C$6:$L$47,10,FALSE))</f>
        <v/>
      </c>
      <c r="AN132" s="160" t="str">
        <f>IF(AN131="","",VLOOKUP(AN131,'シフト記号表（従来型・ユニット型共通）'!$C$6:$L$47,10,FALSE))</f>
        <v/>
      </c>
      <c r="AO132" s="158" t="str">
        <f>IF(AO131="","",VLOOKUP(AO131,'シフト記号表（従来型・ユニット型共通）'!$C$6:$L$47,10,FALSE))</f>
        <v/>
      </c>
      <c r="AP132" s="159" t="str">
        <f>IF(AP131="","",VLOOKUP(AP131,'シフト記号表（従来型・ユニット型共通）'!$C$6:$L$47,10,FALSE))</f>
        <v/>
      </c>
      <c r="AQ132" s="159" t="str">
        <f>IF(AQ131="","",VLOOKUP(AQ131,'シフト記号表（従来型・ユニット型共通）'!$C$6:$L$47,10,FALSE))</f>
        <v/>
      </c>
      <c r="AR132" s="159" t="str">
        <f>IF(AR131="","",VLOOKUP(AR131,'シフト記号表（従来型・ユニット型共通）'!$C$6:$L$47,10,FALSE))</f>
        <v/>
      </c>
      <c r="AS132" s="159" t="str">
        <f>IF(AS131="","",VLOOKUP(AS131,'シフト記号表（従来型・ユニット型共通）'!$C$6:$L$47,10,FALSE))</f>
        <v/>
      </c>
      <c r="AT132" s="159" t="str">
        <f>IF(AT131="","",VLOOKUP(AT131,'シフト記号表（従来型・ユニット型共通）'!$C$6:$L$47,10,FALSE))</f>
        <v/>
      </c>
      <c r="AU132" s="160" t="str">
        <f>IF(AU131="","",VLOOKUP(AU131,'シフト記号表（従来型・ユニット型共通）'!$C$6:$L$47,10,FALSE))</f>
        <v/>
      </c>
      <c r="AV132" s="158" t="str">
        <f>IF(AV131="","",VLOOKUP(AV131,'シフト記号表（従来型・ユニット型共通）'!$C$6:$L$47,10,FALSE))</f>
        <v/>
      </c>
      <c r="AW132" s="159" t="str">
        <f>IF(AW131="","",VLOOKUP(AW131,'シフト記号表（従来型・ユニット型共通）'!$C$6:$L$47,10,FALSE))</f>
        <v/>
      </c>
      <c r="AX132" s="159" t="str">
        <f>IF(AX131="","",VLOOKUP(AX131,'シフト記号表（従来型・ユニット型共通）'!$C$6:$L$47,10,FALSE))</f>
        <v/>
      </c>
      <c r="AY132" s="159" t="str">
        <f>IF(AY131="","",VLOOKUP(AY131,'シフト記号表（従来型・ユニット型共通）'!$C$6:$L$47,10,FALSE))</f>
        <v/>
      </c>
      <c r="AZ132" s="159" t="str">
        <f>IF(AZ131="","",VLOOKUP(AZ131,'シフト記号表（従来型・ユニット型共通）'!$C$6:$L$47,10,FALSE))</f>
        <v/>
      </c>
      <c r="BA132" s="159" t="str">
        <f>IF(BA131="","",VLOOKUP(BA131,'シフト記号表（従来型・ユニット型共通）'!$C$6:$L$47,10,FALSE))</f>
        <v/>
      </c>
      <c r="BB132" s="160" t="str">
        <f>IF(BB131="","",VLOOKUP(BB131,'シフト記号表（従来型・ユニット型共通）'!$C$6:$L$47,10,FALSE))</f>
        <v/>
      </c>
      <c r="BC132" s="158" t="str">
        <f>IF(BC131="","",VLOOKUP(BC131,'シフト記号表（従来型・ユニット型共通）'!$C$6:$L$47,10,FALSE))</f>
        <v/>
      </c>
      <c r="BD132" s="159" t="str">
        <f>IF(BD131="","",VLOOKUP(BD131,'シフト記号表（従来型・ユニット型共通）'!$C$6:$L$47,10,FALSE))</f>
        <v/>
      </c>
      <c r="BE132" s="159" t="str">
        <f>IF(BE131="","",VLOOKUP(BE131,'シフト記号表（従来型・ユニット型共通）'!$C$6:$L$47,10,FALSE))</f>
        <v/>
      </c>
      <c r="BF132" s="1077">
        <f>IF($BI$3="４週",SUM(AA132:BB132),IF($BI$3="暦月",SUM(AA132:BE132),""))</f>
        <v>0</v>
      </c>
      <c r="BG132" s="1078"/>
      <c r="BH132" s="1079">
        <f>IF($BI$3="４週",BF132/4,IF($BI$3="暦月",(BF132/($BI$8/7)),""))</f>
        <v>0</v>
      </c>
      <c r="BI132" s="1078"/>
      <c r="BJ132" s="1074"/>
      <c r="BK132" s="1075"/>
      <c r="BL132" s="1075"/>
      <c r="BM132" s="1075"/>
      <c r="BN132" s="1076"/>
    </row>
    <row r="133" spans="2:66" ht="20.25" customHeight="1" x14ac:dyDescent="0.15">
      <c r="B133" s="992">
        <f>B131+1</f>
        <v>59</v>
      </c>
      <c r="C133" s="994"/>
      <c r="D133" s="996"/>
      <c r="E133" s="965"/>
      <c r="F133" s="997"/>
      <c r="G133" s="999"/>
      <c r="H133" s="1000"/>
      <c r="I133" s="153"/>
      <c r="J133" s="154"/>
      <c r="K133" s="153"/>
      <c r="L133" s="154"/>
      <c r="M133" s="1003"/>
      <c r="N133" s="1004"/>
      <c r="O133" s="1052"/>
      <c r="P133" s="1053"/>
      <c r="Q133" s="1053"/>
      <c r="R133" s="1000"/>
      <c r="S133" s="1022"/>
      <c r="T133" s="1023"/>
      <c r="U133" s="1023"/>
      <c r="V133" s="1023"/>
      <c r="W133" s="1024"/>
      <c r="X133" s="173" t="s">
        <v>192</v>
      </c>
      <c r="Z133" s="174"/>
      <c r="AA133" s="166"/>
      <c r="AB133" s="167"/>
      <c r="AC133" s="167"/>
      <c r="AD133" s="167"/>
      <c r="AE133" s="167"/>
      <c r="AF133" s="167"/>
      <c r="AG133" s="168"/>
      <c r="AH133" s="166"/>
      <c r="AI133" s="167"/>
      <c r="AJ133" s="167"/>
      <c r="AK133" s="167"/>
      <c r="AL133" s="167"/>
      <c r="AM133" s="167"/>
      <c r="AN133" s="168"/>
      <c r="AO133" s="166"/>
      <c r="AP133" s="167"/>
      <c r="AQ133" s="167"/>
      <c r="AR133" s="167"/>
      <c r="AS133" s="167"/>
      <c r="AT133" s="167"/>
      <c r="AU133" s="168"/>
      <c r="AV133" s="166"/>
      <c r="AW133" s="167"/>
      <c r="AX133" s="167"/>
      <c r="AY133" s="167"/>
      <c r="AZ133" s="167"/>
      <c r="BA133" s="167"/>
      <c r="BB133" s="168"/>
      <c r="BC133" s="166"/>
      <c r="BD133" s="167"/>
      <c r="BE133" s="169"/>
      <c r="BF133" s="1054"/>
      <c r="BG133" s="1055"/>
      <c r="BH133" s="1056"/>
      <c r="BI133" s="1057"/>
      <c r="BJ133" s="1058"/>
      <c r="BK133" s="1059"/>
      <c r="BL133" s="1059"/>
      <c r="BM133" s="1059"/>
      <c r="BN133" s="1060"/>
    </row>
    <row r="134" spans="2:66" ht="20.25" customHeight="1" x14ac:dyDescent="0.15">
      <c r="B134" s="993"/>
      <c r="C134" s="995"/>
      <c r="D134" s="998"/>
      <c r="E134" s="965"/>
      <c r="F134" s="997"/>
      <c r="G134" s="1080"/>
      <c r="H134" s="1081"/>
      <c r="I134" s="175"/>
      <c r="J134" s="176">
        <f>G133</f>
        <v>0</v>
      </c>
      <c r="K134" s="175"/>
      <c r="L134" s="176">
        <f>M133</f>
        <v>0</v>
      </c>
      <c r="M134" s="1082"/>
      <c r="N134" s="1083"/>
      <c r="O134" s="1084"/>
      <c r="P134" s="1085"/>
      <c r="Q134" s="1085"/>
      <c r="R134" s="1081"/>
      <c r="S134" s="1022"/>
      <c r="T134" s="1023"/>
      <c r="U134" s="1023"/>
      <c r="V134" s="1023"/>
      <c r="W134" s="1024"/>
      <c r="X134" s="170" t="s">
        <v>195</v>
      </c>
      <c r="Y134" s="171"/>
      <c r="Z134" s="172"/>
      <c r="AA134" s="158" t="str">
        <f>IF(AA133="","",VLOOKUP(AA133,'シフト記号表（従来型・ユニット型共通）'!$C$6:$L$47,10,FALSE))</f>
        <v/>
      </c>
      <c r="AB134" s="159" t="str">
        <f>IF(AB133="","",VLOOKUP(AB133,'シフト記号表（従来型・ユニット型共通）'!$C$6:$L$47,10,FALSE))</f>
        <v/>
      </c>
      <c r="AC134" s="159" t="str">
        <f>IF(AC133="","",VLOOKUP(AC133,'シフト記号表（従来型・ユニット型共通）'!$C$6:$L$47,10,FALSE))</f>
        <v/>
      </c>
      <c r="AD134" s="159" t="str">
        <f>IF(AD133="","",VLOOKUP(AD133,'シフト記号表（従来型・ユニット型共通）'!$C$6:$L$47,10,FALSE))</f>
        <v/>
      </c>
      <c r="AE134" s="159" t="str">
        <f>IF(AE133="","",VLOOKUP(AE133,'シフト記号表（従来型・ユニット型共通）'!$C$6:$L$47,10,FALSE))</f>
        <v/>
      </c>
      <c r="AF134" s="159" t="str">
        <f>IF(AF133="","",VLOOKUP(AF133,'シフト記号表（従来型・ユニット型共通）'!$C$6:$L$47,10,FALSE))</f>
        <v/>
      </c>
      <c r="AG134" s="160" t="str">
        <f>IF(AG133="","",VLOOKUP(AG133,'シフト記号表（従来型・ユニット型共通）'!$C$6:$L$47,10,FALSE))</f>
        <v/>
      </c>
      <c r="AH134" s="158" t="str">
        <f>IF(AH133="","",VLOOKUP(AH133,'シフト記号表（従来型・ユニット型共通）'!$C$6:$L$47,10,FALSE))</f>
        <v/>
      </c>
      <c r="AI134" s="159" t="str">
        <f>IF(AI133="","",VLOOKUP(AI133,'シフト記号表（従来型・ユニット型共通）'!$C$6:$L$47,10,FALSE))</f>
        <v/>
      </c>
      <c r="AJ134" s="159" t="str">
        <f>IF(AJ133="","",VLOOKUP(AJ133,'シフト記号表（従来型・ユニット型共通）'!$C$6:$L$47,10,FALSE))</f>
        <v/>
      </c>
      <c r="AK134" s="159" t="str">
        <f>IF(AK133="","",VLOOKUP(AK133,'シフト記号表（従来型・ユニット型共通）'!$C$6:$L$47,10,FALSE))</f>
        <v/>
      </c>
      <c r="AL134" s="159" t="str">
        <f>IF(AL133="","",VLOOKUP(AL133,'シフト記号表（従来型・ユニット型共通）'!$C$6:$L$47,10,FALSE))</f>
        <v/>
      </c>
      <c r="AM134" s="159" t="str">
        <f>IF(AM133="","",VLOOKUP(AM133,'シフト記号表（従来型・ユニット型共通）'!$C$6:$L$47,10,FALSE))</f>
        <v/>
      </c>
      <c r="AN134" s="160" t="str">
        <f>IF(AN133="","",VLOOKUP(AN133,'シフト記号表（従来型・ユニット型共通）'!$C$6:$L$47,10,FALSE))</f>
        <v/>
      </c>
      <c r="AO134" s="158" t="str">
        <f>IF(AO133="","",VLOOKUP(AO133,'シフト記号表（従来型・ユニット型共通）'!$C$6:$L$47,10,FALSE))</f>
        <v/>
      </c>
      <c r="AP134" s="159" t="str">
        <f>IF(AP133="","",VLOOKUP(AP133,'シフト記号表（従来型・ユニット型共通）'!$C$6:$L$47,10,FALSE))</f>
        <v/>
      </c>
      <c r="AQ134" s="159" t="str">
        <f>IF(AQ133="","",VLOOKUP(AQ133,'シフト記号表（従来型・ユニット型共通）'!$C$6:$L$47,10,FALSE))</f>
        <v/>
      </c>
      <c r="AR134" s="159" t="str">
        <f>IF(AR133="","",VLOOKUP(AR133,'シフト記号表（従来型・ユニット型共通）'!$C$6:$L$47,10,FALSE))</f>
        <v/>
      </c>
      <c r="AS134" s="159" t="str">
        <f>IF(AS133="","",VLOOKUP(AS133,'シフト記号表（従来型・ユニット型共通）'!$C$6:$L$47,10,FALSE))</f>
        <v/>
      </c>
      <c r="AT134" s="159" t="str">
        <f>IF(AT133="","",VLOOKUP(AT133,'シフト記号表（従来型・ユニット型共通）'!$C$6:$L$47,10,FALSE))</f>
        <v/>
      </c>
      <c r="AU134" s="160" t="str">
        <f>IF(AU133="","",VLOOKUP(AU133,'シフト記号表（従来型・ユニット型共通）'!$C$6:$L$47,10,FALSE))</f>
        <v/>
      </c>
      <c r="AV134" s="158" t="str">
        <f>IF(AV133="","",VLOOKUP(AV133,'シフト記号表（従来型・ユニット型共通）'!$C$6:$L$47,10,FALSE))</f>
        <v/>
      </c>
      <c r="AW134" s="159" t="str">
        <f>IF(AW133="","",VLOOKUP(AW133,'シフト記号表（従来型・ユニット型共通）'!$C$6:$L$47,10,FALSE))</f>
        <v/>
      </c>
      <c r="AX134" s="159" t="str">
        <f>IF(AX133="","",VLOOKUP(AX133,'シフト記号表（従来型・ユニット型共通）'!$C$6:$L$47,10,FALSE))</f>
        <v/>
      </c>
      <c r="AY134" s="159" t="str">
        <f>IF(AY133="","",VLOOKUP(AY133,'シフト記号表（従来型・ユニット型共通）'!$C$6:$L$47,10,FALSE))</f>
        <v/>
      </c>
      <c r="AZ134" s="159" t="str">
        <f>IF(AZ133="","",VLOOKUP(AZ133,'シフト記号表（従来型・ユニット型共通）'!$C$6:$L$47,10,FALSE))</f>
        <v/>
      </c>
      <c r="BA134" s="159" t="str">
        <f>IF(BA133="","",VLOOKUP(BA133,'シフト記号表（従来型・ユニット型共通）'!$C$6:$L$47,10,FALSE))</f>
        <v/>
      </c>
      <c r="BB134" s="160" t="str">
        <f>IF(BB133="","",VLOOKUP(BB133,'シフト記号表（従来型・ユニット型共通）'!$C$6:$L$47,10,FALSE))</f>
        <v/>
      </c>
      <c r="BC134" s="158" t="str">
        <f>IF(BC133="","",VLOOKUP(BC133,'シフト記号表（従来型・ユニット型共通）'!$C$6:$L$47,10,FALSE))</f>
        <v/>
      </c>
      <c r="BD134" s="159" t="str">
        <f>IF(BD133="","",VLOOKUP(BD133,'シフト記号表（従来型・ユニット型共通）'!$C$6:$L$47,10,FALSE))</f>
        <v/>
      </c>
      <c r="BE134" s="159" t="str">
        <f>IF(BE133="","",VLOOKUP(BE133,'シフト記号表（従来型・ユニット型共通）'!$C$6:$L$47,10,FALSE))</f>
        <v/>
      </c>
      <c r="BF134" s="1077">
        <f>IF($BI$3="４週",SUM(AA134:BB134),IF($BI$3="暦月",SUM(AA134:BE134),""))</f>
        <v>0</v>
      </c>
      <c r="BG134" s="1078"/>
      <c r="BH134" s="1079">
        <f>IF($BI$3="４週",BF134/4,IF($BI$3="暦月",(BF134/($BI$8/7)),""))</f>
        <v>0</v>
      </c>
      <c r="BI134" s="1078"/>
      <c r="BJ134" s="1074"/>
      <c r="BK134" s="1075"/>
      <c r="BL134" s="1075"/>
      <c r="BM134" s="1075"/>
      <c r="BN134" s="1076"/>
    </row>
    <row r="135" spans="2:66" ht="20.25" customHeight="1" x14ac:dyDescent="0.15">
      <c r="B135" s="992">
        <f>B133+1</f>
        <v>60</v>
      </c>
      <c r="C135" s="994"/>
      <c r="D135" s="996"/>
      <c r="E135" s="965"/>
      <c r="F135" s="997"/>
      <c r="G135" s="999"/>
      <c r="H135" s="1000"/>
      <c r="I135" s="153"/>
      <c r="J135" s="154"/>
      <c r="K135" s="153"/>
      <c r="L135" s="154"/>
      <c r="M135" s="1003"/>
      <c r="N135" s="1004"/>
      <c r="O135" s="1052"/>
      <c r="P135" s="1053"/>
      <c r="Q135" s="1053"/>
      <c r="R135" s="1000"/>
      <c r="S135" s="1022"/>
      <c r="T135" s="1023"/>
      <c r="U135" s="1023"/>
      <c r="V135" s="1023"/>
      <c r="W135" s="1024"/>
      <c r="X135" s="173" t="s">
        <v>192</v>
      </c>
      <c r="Z135" s="174"/>
      <c r="AA135" s="166"/>
      <c r="AB135" s="167"/>
      <c r="AC135" s="167"/>
      <c r="AD135" s="167"/>
      <c r="AE135" s="167"/>
      <c r="AF135" s="167"/>
      <c r="AG135" s="168"/>
      <c r="AH135" s="166"/>
      <c r="AI135" s="167"/>
      <c r="AJ135" s="167"/>
      <c r="AK135" s="167"/>
      <c r="AL135" s="167"/>
      <c r="AM135" s="167"/>
      <c r="AN135" s="168"/>
      <c r="AO135" s="166"/>
      <c r="AP135" s="167"/>
      <c r="AQ135" s="167"/>
      <c r="AR135" s="167"/>
      <c r="AS135" s="167"/>
      <c r="AT135" s="167"/>
      <c r="AU135" s="168"/>
      <c r="AV135" s="166"/>
      <c r="AW135" s="167"/>
      <c r="AX135" s="167"/>
      <c r="AY135" s="167"/>
      <c r="AZ135" s="167"/>
      <c r="BA135" s="167"/>
      <c r="BB135" s="168"/>
      <c r="BC135" s="166"/>
      <c r="BD135" s="167"/>
      <c r="BE135" s="169"/>
      <c r="BF135" s="1054"/>
      <c r="BG135" s="1055"/>
      <c r="BH135" s="1056"/>
      <c r="BI135" s="1057"/>
      <c r="BJ135" s="1058"/>
      <c r="BK135" s="1059"/>
      <c r="BL135" s="1059"/>
      <c r="BM135" s="1059"/>
      <c r="BN135" s="1060"/>
    </row>
    <row r="136" spans="2:66" ht="20.25" customHeight="1" x14ac:dyDescent="0.15">
      <c r="B136" s="993"/>
      <c r="C136" s="995"/>
      <c r="D136" s="998"/>
      <c r="E136" s="965"/>
      <c r="F136" s="997"/>
      <c r="G136" s="1080"/>
      <c r="H136" s="1081"/>
      <c r="I136" s="175"/>
      <c r="J136" s="176">
        <f>G135</f>
        <v>0</v>
      </c>
      <c r="K136" s="175"/>
      <c r="L136" s="176">
        <f>M135</f>
        <v>0</v>
      </c>
      <c r="M136" s="1082"/>
      <c r="N136" s="1083"/>
      <c r="O136" s="1084"/>
      <c r="P136" s="1085"/>
      <c r="Q136" s="1085"/>
      <c r="R136" s="1081"/>
      <c r="S136" s="1022"/>
      <c r="T136" s="1023"/>
      <c r="U136" s="1023"/>
      <c r="V136" s="1023"/>
      <c r="W136" s="1024"/>
      <c r="X136" s="170" t="s">
        <v>195</v>
      </c>
      <c r="Y136" s="171"/>
      <c r="Z136" s="172"/>
      <c r="AA136" s="158" t="str">
        <f>IF(AA135="","",VLOOKUP(AA135,'シフト記号表（従来型・ユニット型共通）'!$C$6:$L$47,10,FALSE))</f>
        <v/>
      </c>
      <c r="AB136" s="159" t="str">
        <f>IF(AB135="","",VLOOKUP(AB135,'シフト記号表（従来型・ユニット型共通）'!$C$6:$L$47,10,FALSE))</f>
        <v/>
      </c>
      <c r="AC136" s="159" t="str">
        <f>IF(AC135="","",VLOOKUP(AC135,'シフト記号表（従来型・ユニット型共通）'!$C$6:$L$47,10,FALSE))</f>
        <v/>
      </c>
      <c r="AD136" s="159" t="str">
        <f>IF(AD135="","",VLOOKUP(AD135,'シフト記号表（従来型・ユニット型共通）'!$C$6:$L$47,10,FALSE))</f>
        <v/>
      </c>
      <c r="AE136" s="159" t="str">
        <f>IF(AE135="","",VLOOKUP(AE135,'シフト記号表（従来型・ユニット型共通）'!$C$6:$L$47,10,FALSE))</f>
        <v/>
      </c>
      <c r="AF136" s="159" t="str">
        <f>IF(AF135="","",VLOOKUP(AF135,'シフト記号表（従来型・ユニット型共通）'!$C$6:$L$47,10,FALSE))</f>
        <v/>
      </c>
      <c r="AG136" s="160" t="str">
        <f>IF(AG135="","",VLOOKUP(AG135,'シフト記号表（従来型・ユニット型共通）'!$C$6:$L$47,10,FALSE))</f>
        <v/>
      </c>
      <c r="AH136" s="158" t="str">
        <f>IF(AH135="","",VLOOKUP(AH135,'シフト記号表（従来型・ユニット型共通）'!$C$6:$L$47,10,FALSE))</f>
        <v/>
      </c>
      <c r="AI136" s="159" t="str">
        <f>IF(AI135="","",VLOOKUP(AI135,'シフト記号表（従来型・ユニット型共通）'!$C$6:$L$47,10,FALSE))</f>
        <v/>
      </c>
      <c r="AJ136" s="159" t="str">
        <f>IF(AJ135="","",VLOOKUP(AJ135,'シフト記号表（従来型・ユニット型共通）'!$C$6:$L$47,10,FALSE))</f>
        <v/>
      </c>
      <c r="AK136" s="159" t="str">
        <f>IF(AK135="","",VLOOKUP(AK135,'シフト記号表（従来型・ユニット型共通）'!$C$6:$L$47,10,FALSE))</f>
        <v/>
      </c>
      <c r="AL136" s="159" t="str">
        <f>IF(AL135="","",VLOOKUP(AL135,'シフト記号表（従来型・ユニット型共通）'!$C$6:$L$47,10,FALSE))</f>
        <v/>
      </c>
      <c r="AM136" s="159" t="str">
        <f>IF(AM135="","",VLOOKUP(AM135,'シフト記号表（従来型・ユニット型共通）'!$C$6:$L$47,10,FALSE))</f>
        <v/>
      </c>
      <c r="AN136" s="160" t="str">
        <f>IF(AN135="","",VLOOKUP(AN135,'シフト記号表（従来型・ユニット型共通）'!$C$6:$L$47,10,FALSE))</f>
        <v/>
      </c>
      <c r="AO136" s="158" t="str">
        <f>IF(AO135="","",VLOOKUP(AO135,'シフト記号表（従来型・ユニット型共通）'!$C$6:$L$47,10,FALSE))</f>
        <v/>
      </c>
      <c r="AP136" s="159" t="str">
        <f>IF(AP135="","",VLOOKUP(AP135,'シフト記号表（従来型・ユニット型共通）'!$C$6:$L$47,10,FALSE))</f>
        <v/>
      </c>
      <c r="AQ136" s="159" t="str">
        <f>IF(AQ135="","",VLOOKUP(AQ135,'シフト記号表（従来型・ユニット型共通）'!$C$6:$L$47,10,FALSE))</f>
        <v/>
      </c>
      <c r="AR136" s="159" t="str">
        <f>IF(AR135="","",VLOOKUP(AR135,'シフト記号表（従来型・ユニット型共通）'!$C$6:$L$47,10,FALSE))</f>
        <v/>
      </c>
      <c r="AS136" s="159" t="str">
        <f>IF(AS135="","",VLOOKUP(AS135,'シフト記号表（従来型・ユニット型共通）'!$C$6:$L$47,10,FALSE))</f>
        <v/>
      </c>
      <c r="AT136" s="159" t="str">
        <f>IF(AT135="","",VLOOKUP(AT135,'シフト記号表（従来型・ユニット型共通）'!$C$6:$L$47,10,FALSE))</f>
        <v/>
      </c>
      <c r="AU136" s="160" t="str">
        <f>IF(AU135="","",VLOOKUP(AU135,'シフト記号表（従来型・ユニット型共通）'!$C$6:$L$47,10,FALSE))</f>
        <v/>
      </c>
      <c r="AV136" s="158" t="str">
        <f>IF(AV135="","",VLOOKUP(AV135,'シフト記号表（従来型・ユニット型共通）'!$C$6:$L$47,10,FALSE))</f>
        <v/>
      </c>
      <c r="AW136" s="159" t="str">
        <f>IF(AW135="","",VLOOKUP(AW135,'シフト記号表（従来型・ユニット型共通）'!$C$6:$L$47,10,FALSE))</f>
        <v/>
      </c>
      <c r="AX136" s="159" t="str">
        <f>IF(AX135="","",VLOOKUP(AX135,'シフト記号表（従来型・ユニット型共通）'!$C$6:$L$47,10,FALSE))</f>
        <v/>
      </c>
      <c r="AY136" s="159" t="str">
        <f>IF(AY135="","",VLOOKUP(AY135,'シフト記号表（従来型・ユニット型共通）'!$C$6:$L$47,10,FALSE))</f>
        <v/>
      </c>
      <c r="AZ136" s="159" t="str">
        <f>IF(AZ135="","",VLOOKUP(AZ135,'シフト記号表（従来型・ユニット型共通）'!$C$6:$L$47,10,FALSE))</f>
        <v/>
      </c>
      <c r="BA136" s="159" t="str">
        <f>IF(BA135="","",VLOOKUP(BA135,'シフト記号表（従来型・ユニット型共通）'!$C$6:$L$47,10,FALSE))</f>
        <v/>
      </c>
      <c r="BB136" s="160" t="str">
        <f>IF(BB135="","",VLOOKUP(BB135,'シフト記号表（従来型・ユニット型共通）'!$C$6:$L$47,10,FALSE))</f>
        <v/>
      </c>
      <c r="BC136" s="158" t="str">
        <f>IF(BC135="","",VLOOKUP(BC135,'シフト記号表（従来型・ユニット型共通）'!$C$6:$L$47,10,FALSE))</f>
        <v/>
      </c>
      <c r="BD136" s="159" t="str">
        <f>IF(BD135="","",VLOOKUP(BD135,'シフト記号表（従来型・ユニット型共通）'!$C$6:$L$47,10,FALSE))</f>
        <v/>
      </c>
      <c r="BE136" s="159" t="str">
        <f>IF(BE135="","",VLOOKUP(BE135,'シフト記号表（従来型・ユニット型共通）'!$C$6:$L$47,10,FALSE))</f>
        <v/>
      </c>
      <c r="BF136" s="1077">
        <f>IF($BI$3="４週",SUM(AA136:BB136),IF($BI$3="暦月",SUM(AA136:BE136),""))</f>
        <v>0</v>
      </c>
      <c r="BG136" s="1078"/>
      <c r="BH136" s="1079">
        <f>IF($BI$3="４週",BF136/4,IF($BI$3="暦月",(BF136/($BI$8/7)),""))</f>
        <v>0</v>
      </c>
      <c r="BI136" s="1078"/>
      <c r="BJ136" s="1074"/>
      <c r="BK136" s="1075"/>
      <c r="BL136" s="1075"/>
      <c r="BM136" s="1075"/>
      <c r="BN136" s="1076"/>
    </row>
    <row r="137" spans="2:66" ht="20.25" customHeight="1" x14ac:dyDescent="0.15">
      <c r="B137" s="992">
        <f>B135+1</f>
        <v>61</v>
      </c>
      <c r="C137" s="994"/>
      <c r="D137" s="996"/>
      <c r="E137" s="965"/>
      <c r="F137" s="997"/>
      <c r="G137" s="999"/>
      <c r="H137" s="1000"/>
      <c r="I137" s="153"/>
      <c r="J137" s="154"/>
      <c r="K137" s="153"/>
      <c r="L137" s="154"/>
      <c r="M137" s="1003"/>
      <c r="N137" s="1004"/>
      <c r="O137" s="1052"/>
      <c r="P137" s="1053"/>
      <c r="Q137" s="1053"/>
      <c r="R137" s="1000"/>
      <c r="S137" s="1022"/>
      <c r="T137" s="1023"/>
      <c r="U137" s="1023"/>
      <c r="V137" s="1023"/>
      <c r="W137" s="1024"/>
      <c r="X137" s="173" t="s">
        <v>192</v>
      </c>
      <c r="Z137" s="174"/>
      <c r="AA137" s="166"/>
      <c r="AB137" s="167"/>
      <c r="AC137" s="167"/>
      <c r="AD137" s="167"/>
      <c r="AE137" s="167"/>
      <c r="AF137" s="167"/>
      <c r="AG137" s="168"/>
      <c r="AH137" s="166"/>
      <c r="AI137" s="167"/>
      <c r="AJ137" s="167"/>
      <c r="AK137" s="167"/>
      <c r="AL137" s="167"/>
      <c r="AM137" s="167"/>
      <c r="AN137" s="168"/>
      <c r="AO137" s="166"/>
      <c r="AP137" s="167"/>
      <c r="AQ137" s="167"/>
      <c r="AR137" s="167"/>
      <c r="AS137" s="167"/>
      <c r="AT137" s="167"/>
      <c r="AU137" s="168"/>
      <c r="AV137" s="166"/>
      <c r="AW137" s="167"/>
      <c r="AX137" s="167"/>
      <c r="AY137" s="167"/>
      <c r="AZ137" s="167"/>
      <c r="BA137" s="167"/>
      <c r="BB137" s="168"/>
      <c r="BC137" s="166"/>
      <c r="BD137" s="167"/>
      <c r="BE137" s="169"/>
      <c r="BF137" s="1054"/>
      <c r="BG137" s="1055"/>
      <c r="BH137" s="1056"/>
      <c r="BI137" s="1057"/>
      <c r="BJ137" s="1058"/>
      <c r="BK137" s="1059"/>
      <c r="BL137" s="1059"/>
      <c r="BM137" s="1059"/>
      <c r="BN137" s="1060"/>
    </row>
    <row r="138" spans="2:66" ht="20.25" customHeight="1" x14ac:dyDescent="0.15">
      <c r="B138" s="993"/>
      <c r="C138" s="995"/>
      <c r="D138" s="998"/>
      <c r="E138" s="965"/>
      <c r="F138" s="997"/>
      <c r="G138" s="1080"/>
      <c r="H138" s="1081"/>
      <c r="I138" s="175"/>
      <c r="J138" s="176">
        <f>G137</f>
        <v>0</v>
      </c>
      <c r="K138" s="175"/>
      <c r="L138" s="176">
        <f>M137</f>
        <v>0</v>
      </c>
      <c r="M138" s="1082"/>
      <c r="N138" s="1083"/>
      <c r="O138" s="1084"/>
      <c r="P138" s="1085"/>
      <c r="Q138" s="1085"/>
      <c r="R138" s="1081"/>
      <c r="S138" s="1022"/>
      <c r="T138" s="1023"/>
      <c r="U138" s="1023"/>
      <c r="V138" s="1023"/>
      <c r="W138" s="1024"/>
      <c r="X138" s="170" t="s">
        <v>195</v>
      </c>
      <c r="Y138" s="171"/>
      <c r="Z138" s="172"/>
      <c r="AA138" s="158" t="str">
        <f>IF(AA137="","",VLOOKUP(AA137,'シフト記号表（従来型・ユニット型共通）'!$C$6:$L$47,10,FALSE))</f>
        <v/>
      </c>
      <c r="AB138" s="159" t="str">
        <f>IF(AB137="","",VLOOKUP(AB137,'シフト記号表（従来型・ユニット型共通）'!$C$6:$L$47,10,FALSE))</f>
        <v/>
      </c>
      <c r="AC138" s="159" t="str">
        <f>IF(AC137="","",VLOOKUP(AC137,'シフト記号表（従来型・ユニット型共通）'!$C$6:$L$47,10,FALSE))</f>
        <v/>
      </c>
      <c r="AD138" s="159" t="str">
        <f>IF(AD137="","",VLOOKUP(AD137,'シフト記号表（従来型・ユニット型共通）'!$C$6:$L$47,10,FALSE))</f>
        <v/>
      </c>
      <c r="AE138" s="159" t="str">
        <f>IF(AE137="","",VLOOKUP(AE137,'シフト記号表（従来型・ユニット型共通）'!$C$6:$L$47,10,FALSE))</f>
        <v/>
      </c>
      <c r="AF138" s="159" t="str">
        <f>IF(AF137="","",VLOOKUP(AF137,'シフト記号表（従来型・ユニット型共通）'!$C$6:$L$47,10,FALSE))</f>
        <v/>
      </c>
      <c r="AG138" s="160" t="str">
        <f>IF(AG137="","",VLOOKUP(AG137,'シフト記号表（従来型・ユニット型共通）'!$C$6:$L$47,10,FALSE))</f>
        <v/>
      </c>
      <c r="AH138" s="158" t="str">
        <f>IF(AH137="","",VLOOKUP(AH137,'シフト記号表（従来型・ユニット型共通）'!$C$6:$L$47,10,FALSE))</f>
        <v/>
      </c>
      <c r="AI138" s="159" t="str">
        <f>IF(AI137="","",VLOOKUP(AI137,'シフト記号表（従来型・ユニット型共通）'!$C$6:$L$47,10,FALSE))</f>
        <v/>
      </c>
      <c r="AJ138" s="159" t="str">
        <f>IF(AJ137="","",VLOOKUP(AJ137,'シフト記号表（従来型・ユニット型共通）'!$C$6:$L$47,10,FALSE))</f>
        <v/>
      </c>
      <c r="AK138" s="159" t="str">
        <f>IF(AK137="","",VLOOKUP(AK137,'シフト記号表（従来型・ユニット型共通）'!$C$6:$L$47,10,FALSE))</f>
        <v/>
      </c>
      <c r="AL138" s="159" t="str">
        <f>IF(AL137="","",VLOOKUP(AL137,'シフト記号表（従来型・ユニット型共通）'!$C$6:$L$47,10,FALSE))</f>
        <v/>
      </c>
      <c r="AM138" s="159" t="str">
        <f>IF(AM137="","",VLOOKUP(AM137,'シフト記号表（従来型・ユニット型共通）'!$C$6:$L$47,10,FALSE))</f>
        <v/>
      </c>
      <c r="AN138" s="160" t="str">
        <f>IF(AN137="","",VLOOKUP(AN137,'シフト記号表（従来型・ユニット型共通）'!$C$6:$L$47,10,FALSE))</f>
        <v/>
      </c>
      <c r="AO138" s="158" t="str">
        <f>IF(AO137="","",VLOOKUP(AO137,'シフト記号表（従来型・ユニット型共通）'!$C$6:$L$47,10,FALSE))</f>
        <v/>
      </c>
      <c r="AP138" s="159" t="str">
        <f>IF(AP137="","",VLOOKUP(AP137,'シフト記号表（従来型・ユニット型共通）'!$C$6:$L$47,10,FALSE))</f>
        <v/>
      </c>
      <c r="AQ138" s="159" t="str">
        <f>IF(AQ137="","",VLOOKUP(AQ137,'シフト記号表（従来型・ユニット型共通）'!$C$6:$L$47,10,FALSE))</f>
        <v/>
      </c>
      <c r="AR138" s="159" t="str">
        <f>IF(AR137="","",VLOOKUP(AR137,'シフト記号表（従来型・ユニット型共通）'!$C$6:$L$47,10,FALSE))</f>
        <v/>
      </c>
      <c r="AS138" s="159" t="str">
        <f>IF(AS137="","",VLOOKUP(AS137,'シフト記号表（従来型・ユニット型共通）'!$C$6:$L$47,10,FALSE))</f>
        <v/>
      </c>
      <c r="AT138" s="159" t="str">
        <f>IF(AT137="","",VLOOKUP(AT137,'シフト記号表（従来型・ユニット型共通）'!$C$6:$L$47,10,FALSE))</f>
        <v/>
      </c>
      <c r="AU138" s="160" t="str">
        <f>IF(AU137="","",VLOOKUP(AU137,'シフト記号表（従来型・ユニット型共通）'!$C$6:$L$47,10,FALSE))</f>
        <v/>
      </c>
      <c r="AV138" s="158" t="str">
        <f>IF(AV137="","",VLOOKUP(AV137,'シフト記号表（従来型・ユニット型共通）'!$C$6:$L$47,10,FALSE))</f>
        <v/>
      </c>
      <c r="AW138" s="159" t="str">
        <f>IF(AW137="","",VLOOKUP(AW137,'シフト記号表（従来型・ユニット型共通）'!$C$6:$L$47,10,FALSE))</f>
        <v/>
      </c>
      <c r="AX138" s="159" t="str">
        <f>IF(AX137="","",VLOOKUP(AX137,'シフト記号表（従来型・ユニット型共通）'!$C$6:$L$47,10,FALSE))</f>
        <v/>
      </c>
      <c r="AY138" s="159" t="str">
        <f>IF(AY137="","",VLOOKUP(AY137,'シフト記号表（従来型・ユニット型共通）'!$C$6:$L$47,10,FALSE))</f>
        <v/>
      </c>
      <c r="AZ138" s="159" t="str">
        <f>IF(AZ137="","",VLOOKUP(AZ137,'シフト記号表（従来型・ユニット型共通）'!$C$6:$L$47,10,FALSE))</f>
        <v/>
      </c>
      <c r="BA138" s="159" t="str">
        <f>IF(BA137="","",VLOOKUP(BA137,'シフト記号表（従来型・ユニット型共通）'!$C$6:$L$47,10,FALSE))</f>
        <v/>
      </c>
      <c r="BB138" s="160" t="str">
        <f>IF(BB137="","",VLOOKUP(BB137,'シフト記号表（従来型・ユニット型共通）'!$C$6:$L$47,10,FALSE))</f>
        <v/>
      </c>
      <c r="BC138" s="158" t="str">
        <f>IF(BC137="","",VLOOKUP(BC137,'シフト記号表（従来型・ユニット型共通）'!$C$6:$L$47,10,FALSE))</f>
        <v/>
      </c>
      <c r="BD138" s="159" t="str">
        <f>IF(BD137="","",VLOOKUP(BD137,'シフト記号表（従来型・ユニット型共通）'!$C$6:$L$47,10,FALSE))</f>
        <v/>
      </c>
      <c r="BE138" s="159" t="str">
        <f>IF(BE137="","",VLOOKUP(BE137,'シフト記号表（従来型・ユニット型共通）'!$C$6:$L$47,10,FALSE))</f>
        <v/>
      </c>
      <c r="BF138" s="1077">
        <f>IF($BI$3="４週",SUM(AA138:BB138),IF($BI$3="暦月",SUM(AA138:BE138),""))</f>
        <v>0</v>
      </c>
      <c r="BG138" s="1078"/>
      <c r="BH138" s="1079">
        <f>IF($BI$3="４週",BF138/4,IF($BI$3="暦月",(BF138/($BI$8/7)),""))</f>
        <v>0</v>
      </c>
      <c r="BI138" s="1078"/>
      <c r="BJ138" s="1074"/>
      <c r="BK138" s="1075"/>
      <c r="BL138" s="1075"/>
      <c r="BM138" s="1075"/>
      <c r="BN138" s="1076"/>
    </row>
    <row r="139" spans="2:66" ht="20.25" customHeight="1" x14ac:dyDescent="0.15">
      <c r="B139" s="992">
        <f>B137+1</f>
        <v>62</v>
      </c>
      <c r="C139" s="994"/>
      <c r="D139" s="996"/>
      <c r="E139" s="965"/>
      <c r="F139" s="997"/>
      <c r="G139" s="999"/>
      <c r="H139" s="1000"/>
      <c r="I139" s="153"/>
      <c r="J139" s="154"/>
      <c r="K139" s="153"/>
      <c r="L139" s="154"/>
      <c r="M139" s="1003"/>
      <c r="N139" s="1004"/>
      <c r="O139" s="1052"/>
      <c r="P139" s="1053"/>
      <c r="Q139" s="1053"/>
      <c r="R139" s="1000"/>
      <c r="S139" s="1022"/>
      <c r="T139" s="1023"/>
      <c r="U139" s="1023"/>
      <c r="V139" s="1023"/>
      <c r="W139" s="1024"/>
      <c r="X139" s="173" t="s">
        <v>192</v>
      </c>
      <c r="Z139" s="174"/>
      <c r="AA139" s="166"/>
      <c r="AB139" s="167"/>
      <c r="AC139" s="167"/>
      <c r="AD139" s="167"/>
      <c r="AE139" s="167"/>
      <c r="AF139" s="167"/>
      <c r="AG139" s="168"/>
      <c r="AH139" s="166"/>
      <c r="AI139" s="167"/>
      <c r="AJ139" s="167"/>
      <c r="AK139" s="167"/>
      <c r="AL139" s="167"/>
      <c r="AM139" s="167"/>
      <c r="AN139" s="168"/>
      <c r="AO139" s="166"/>
      <c r="AP139" s="167"/>
      <c r="AQ139" s="167"/>
      <c r="AR139" s="167"/>
      <c r="AS139" s="167"/>
      <c r="AT139" s="167"/>
      <c r="AU139" s="168"/>
      <c r="AV139" s="166"/>
      <c r="AW139" s="167"/>
      <c r="AX139" s="167"/>
      <c r="AY139" s="167"/>
      <c r="AZ139" s="167"/>
      <c r="BA139" s="167"/>
      <c r="BB139" s="168"/>
      <c r="BC139" s="166"/>
      <c r="BD139" s="167"/>
      <c r="BE139" s="169"/>
      <c r="BF139" s="1054"/>
      <c r="BG139" s="1055"/>
      <c r="BH139" s="1056"/>
      <c r="BI139" s="1057"/>
      <c r="BJ139" s="1058"/>
      <c r="BK139" s="1059"/>
      <c r="BL139" s="1059"/>
      <c r="BM139" s="1059"/>
      <c r="BN139" s="1060"/>
    </row>
    <row r="140" spans="2:66" ht="20.25" customHeight="1" x14ac:dyDescent="0.15">
      <c r="B140" s="993"/>
      <c r="C140" s="995"/>
      <c r="D140" s="998"/>
      <c r="E140" s="965"/>
      <c r="F140" s="997"/>
      <c r="G140" s="1080"/>
      <c r="H140" s="1081"/>
      <c r="I140" s="175"/>
      <c r="J140" s="176">
        <f>G139</f>
        <v>0</v>
      </c>
      <c r="K140" s="175"/>
      <c r="L140" s="176">
        <f>M139</f>
        <v>0</v>
      </c>
      <c r="M140" s="1082"/>
      <c r="N140" s="1083"/>
      <c r="O140" s="1084"/>
      <c r="P140" s="1085"/>
      <c r="Q140" s="1085"/>
      <c r="R140" s="1081"/>
      <c r="S140" s="1022"/>
      <c r="T140" s="1023"/>
      <c r="U140" s="1023"/>
      <c r="V140" s="1023"/>
      <c r="W140" s="1024"/>
      <c r="X140" s="170" t="s">
        <v>195</v>
      </c>
      <c r="Y140" s="171"/>
      <c r="Z140" s="172"/>
      <c r="AA140" s="158" t="str">
        <f>IF(AA139="","",VLOOKUP(AA139,'シフト記号表（従来型・ユニット型共通）'!$C$6:$L$47,10,FALSE))</f>
        <v/>
      </c>
      <c r="AB140" s="159" t="str">
        <f>IF(AB139="","",VLOOKUP(AB139,'シフト記号表（従来型・ユニット型共通）'!$C$6:$L$47,10,FALSE))</f>
        <v/>
      </c>
      <c r="AC140" s="159" t="str">
        <f>IF(AC139="","",VLOOKUP(AC139,'シフト記号表（従来型・ユニット型共通）'!$C$6:$L$47,10,FALSE))</f>
        <v/>
      </c>
      <c r="AD140" s="159" t="str">
        <f>IF(AD139="","",VLOOKUP(AD139,'シフト記号表（従来型・ユニット型共通）'!$C$6:$L$47,10,FALSE))</f>
        <v/>
      </c>
      <c r="AE140" s="159" t="str">
        <f>IF(AE139="","",VLOOKUP(AE139,'シフト記号表（従来型・ユニット型共通）'!$C$6:$L$47,10,FALSE))</f>
        <v/>
      </c>
      <c r="AF140" s="159" t="str">
        <f>IF(AF139="","",VLOOKUP(AF139,'シフト記号表（従来型・ユニット型共通）'!$C$6:$L$47,10,FALSE))</f>
        <v/>
      </c>
      <c r="AG140" s="160" t="str">
        <f>IF(AG139="","",VLOOKUP(AG139,'シフト記号表（従来型・ユニット型共通）'!$C$6:$L$47,10,FALSE))</f>
        <v/>
      </c>
      <c r="AH140" s="158" t="str">
        <f>IF(AH139="","",VLOOKUP(AH139,'シフト記号表（従来型・ユニット型共通）'!$C$6:$L$47,10,FALSE))</f>
        <v/>
      </c>
      <c r="AI140" s="159" t="str">
        <f>IF(AI139="","",VLOOKUP(AI139,'シフト記号表（従来型・ユニット型共通）'!$C$6:$L$47,10,FALSE))</f>
        <v/>
      </c>
      <c r="AJ140" s="159" t="str">
        <f>IF(AJ139="","",VLOOKUP(AJ139,'シフト記号表（従来型・ユニット型共通）'!$C$6:$L$47,10,FALSE))</f>
        <v/>
      </c>
      <c r="AK140" s="159" t="str">
        <f>IF(AK139="","",VLOOKUP(AK139,'シフト記号表（従来型・ユニット型共通）'!$C$6:$L$47,10,FALSE))</f>
        <v/>
      </c>
      <c r="AL140" s="159" t="str">
        <f>IF(AL139="","",VLOOKUP(AL139,'シフト記号表（従来型・ユニット型共通）'!$C$6:$L$47,10,FALSE))</f>
        <v/>
      </c>
      <c r="AM140" s="159" t="str">
        <f>IF(AM139="","",VLOOKUP(AM139,'シフト記号表（従来型・ユニット型共通）'!$C$6:$L$47,10,FALSE))</f>
        <v/>
      </c>
      <c r="AN140" s="160" t="str">
        <f>IF(AN139="","",VLOOKUP(AN139,'シフト記号表（従来型・ユニット型共通）'!$C$6:$L$47,10,FALSE))</f>
        <v/>
      </c>
      <c r="AO140" s="158" t="str">
        <f>IF(AO139="","",VLOOKUP(AO139,'シフト記号表（従来型・ユニット型共通）'!$C$6:$L$47,10,FALSE))</f>
        <v/>
      </c>
      <c r="AP140" s="159" t="str">
        <f>IF(AP139="","",VLOOKUP(AP139,'シフト記号表（従来型・ユニット型共通）'!$C$6:$L$47,10,FALSE))</f>
        <v/>
      </c>
      <c r="AQ140" s="159" t="str">
        <f>IF(AQ139="","",VLOOKUP(AQ139,'シフト記号表（従来型・ユニット型共通）'!$C$6:$L$47,10,FALSE))</f>
        <v/>
      </c>
      <c r="AR140" s="159" t="str">
        <f>IF(AR139="","",VLOOKUP(AR139,'シフト記号表（従来型・ユニット型共通）'!$C$6:$L$47,10,FALSE))</f>
        <v/>
      </c>
      <c r="AS140" s="159" t="str">
        <f>IF(AS139="","",VLOOKUP(AS139,'シフト記号表（従来型・ユニット型共通）'!$C$6:$L$47,10,FALSE))</f>
        <v/>
      </c>
      <c r="AT140" s="159" t="str">
        <f>IF(AT139="","",VLOOKUP(AT139,'シフト記号表（従来型・ユニット型共通）'!$C$6:$L$47,10,FALSE))</f>
        <v/>
      </c>
      <c r="AU140" s="160" t="str">
        <f>IF(AU139="","",VLOOKUP(AU139,'シフト記号表（従来型・ユニット型共通）'!$C$6:$L$47,10,FALSE))</f>
        <v/>
      </c>
      <c r="AV140" s="158" t="str">
        <f>IF(AV139="","",VLOOKUP(AV139,'シフト記号表（従来型・ユニット型共通）'!$C$6:$L$47,10,FALSE))</f>
        <v/>
      </c>
      <c r="AW140" s="159" t="str">
        <f>IF(AW139="","",VLOOKUP(AW139,'シフト記号表（従来型・ユニット型共通）'!$C$6:$L$47,10,FALSE))</f>
        <v/>
      </c>
      <c r="AX140" s="159" t="str">
        <f>IF(AX139="","",VLOOKUP(AX139,'シフト記号表（従来型・ユニット型共通）'!$C$6:$L$47,10,FALSE))</f>
        <v/>
      </c>
      <c r="AY140" s="159" t="str">
        <f>IF(AY139="","",VLOOKUP(AY139,'シフト記号表（従来型・ユニット型共通）'!$C$6:$L$47,10,FALSE))</f>
        <v/>
      </c>
      <c r="AZ140" s="159" t="str">
        <f>IF(AZ139="","",VLOOKUP(AZ139,'シフト記号表（従来型・ユニット型共通）'!$C$6:$L$47,10,FALSE))</f>
        <v/>
      </c>
      <c r="BA140" s="159" t="str">
        <f>IF(BA139="","",VLOOKUP(BA139,'シフト記号表（従来型・ユニット型共通）'!$C$6:$L$47,10,FALSE))</f>
        <v/>
      </c>
      <c r="BB140" s="160" t="str">
        <f>IF(BB139="","",VLOOKUP(BB139,'シフト記号表（従来型・ユニット型共通）'!$C$6:$L$47,10,FALSE))</f>
        <v/>
      </c>
      <c r="BC140" s="158" t="str">
        <f>IF(BC139="","",VLOOKUP(BC139,'シフト記号表（従来型・ユニット型共通）'!$C$6:$L$47,10,FALSE))</f>
        <v/>
      </c>
      <c r="BD140" s="159" t="str">
        <f>IF(BD139="","",VLOOKUP(BD139,'シフト記号表（従来型・ユニット型共通）'!$C$6:$L$47,10,FALSE))</f>
        <v/>
      </c>
      <c r="BE140" s="159" t="str">
        <f>IF(BE139="","",VLOOKUP(BE139,'シフト記号表（従来型・ユニット型共通）'!$C$6:$L$47,10,FALSE))</f>
        <v/>
      </c>
      <c r="BF140" s="1077">
        <f>IF($BI$3="４週",SUM(AA140:BB140),IF($BI$3="暦月",SUM(AA140:BE140),""))</f>
        <v>0</v>
      </c>
      <c r="BG140" s="1078"/>
      <c r="BH140" s="1079">
        <f>IF($BI$3="４週",BF140/4,IF($BI$3="暦月",(BF140/($BI$8/7)),""))</f>
        <v>0</v>
      </c>
      <c r="BI140" s="1078"/>
      <c r="BJ140" s="1074"/>
      <c r="BK140" s="1075"/>
      <c r="BL140" s="1075"/>
      <c r="BM140" s="1075"/>
      <c r="BN140" s="1076"/>
    </row>
    <row r="141" spans="2:66" ht="20.25" customHeight="1" x14ac:dyDescent="0.15">
      <c r="B141" s="992">
        <f>B139+1</f>
        <v>63</v>
      </c>
      <c r="C141" s="994"/>
      <c r="D141" s="996"/>
      <c r="E141" s="965"/>
      <c r="F141" s="997"/>
      <c r="G141" s="999"/>
      <c r="H141" s="1000"/>
      <c r="I141" s="153"/>
      <c r="J141" s="154"/>
      <c r="K141" s="153"/>
      <c r="L141" s="154"/>
      <c r="M141" s="1003"/>
      <c r="N141" s="1004"/>
      <c r="O141" s="1052"/>
      <c r="P141" s="1053"/>
      <c r="Q141" s="1053"/>
      <c r="R141" s="1000"/>
      <c r="S141" s="1022"/>
      <c r="T141" s="1023"/>
      <c r="U141" s="1023"/>
      <c r="V141" s="1023"/>
      <c r="W141" s="1024"/>
      <c r="X141" s="173" t="s">
        <v>192</v>
      </c>
      <c r="Z141" s="174"/>
      <c r="AA141" s="166"/>
      <c r="AB141" s="167"/>
      <c r="AC141" s="167"/>
      <c r="AD141" s="167"/>
      <c r="AE141" s="167"/>
      <c r="AF141" s="167"/>
      <c r="AG141" s="168"/>
      <c r="AH141" s="166"/>
      <c r="AI141" s="167"/>
      <c r="AJ141" s="167"/>
      <c r="AK141" s="167"/>
      <c r="AL141" s="167"/>
      <c r="AM141" s="167"/>
      <c r="AN141" s="168"/>
      <c r="AO141" s="166"/>
      <c r="AP141" s="167"/>
      <c r="AQ141" s="167"/>
      <c r="AR141" s="167"/>
      <c r="AS141" s="167"/>
      <c r="AT141" s="167"/>
      <c r="AU141" s="168"/>
      <c r="AV141" s="166"/>
      <c r="AW141" s="167"/>
      <c r="AX141" s="167"/>
      <c r="AY141" s="167"/>
      <c r="AZ141" s="167"/>
      <c r="BA141" s="167"/>
      <c r="BB141" s="168"/>
      <c r="BC141" s="166"/>
      <c r="BD141" s="167"/>
      <c r="BE141" s="169"/>
      <c r="BF141" s="1054"/>
      <c r="BG141" s="1055"/>
      <c r="BH141" s="1056"/>
      <c r="BI141" s="1057"/>
      <c r="BJ141" s="1058"/>
      <c r="BK141" s="1059"/>
      <c r="BL141" s="1059"/>
      <c r="BM141" s="1059"/>
      <c r="BN141" s="1060"/>
    </row>
    <row r="142" spans="2:66" ht="20.25" customHeight="1" x14ac:dyDescent="0.15">
      <c r="B142" s="993"/>
      <c r="C142" s="995"/>
      <c r="D142" s="998"/>
      <c r="E142" s="965"/>
      <c r="F142" s="997"/>
      <c r="G142" s="1080"/>
      <c r="H142" s="1081"/>
      <c r="I142" s="175"/>
      <c r="J142" s="176">
        <f>G141</f>
        <v>0</v>
      </c>
      <c r="K142" s="175"/>
      <c r="L142" s="176">
        <f>M141</f>
        <v>0</v>
      </c>
      <c r="M142" s="1082"/>
      <c r="N142" s="1083"/>
      <c r="O142" s="1084"/>
      <c r="P142" s="1085"/>
      <c r="Q142" s="1085"/>
      <c r="R142" s="1081"/>
      <c r="S142" s="1022"/>
      <c r="T142" s="1023"/>
      <c r="U142" s="1023"/>
      <c r="V142" s="1023"/>
      <c r="W142" s="1024"/>
      <c r="X142" s="170" t="s">
        <v>195</v>
      </c>
      <c r="Y142" s="171"/>
      <c r="Z142" s="172"/>
      <c r="AA142" s="158" t="str">
        <f>IF(AA141="","",VLOOKUP(AA141,'シフト記号表（従来型・ユニット型共通）'!$C$6:$L$47,10,FALSE))</f>
        <v/>
      </c>
      <c r="AB142" s="159" t="str">
        <f>IF(AB141="","",VLOOKUP(AB141,'シフト記号表（従来型・ユニット型共通）'!$C$6:$L$47,10,FALSE))</f>
        <v/>
      </c>
      <c r="AC142" s="159" t="str">
        <f>IF(AC141="","",VLOOKUP(AC141,'シフト記号表（従来型・ユニット型共通）'!$C$6:$L$47,10,FALSE))</f>
        <v/>
      </c>
      <c r="AD142" s="159" t="str">
        <f>IF(AD141="","",VLOOKUP(AD141,'シフト記号表（従来型・ユニット型共通）'!$C$6:$L$47,10,FALSE))</f>
        <v/>
      </c>
      <c r="AE142" s="159" t="str">
        <f>IF(AE141="","",VLOOKUP(AE141,'シフト記号表（従来型・ユニット型共通）'!$C$6:$L$47,10,FALSE))</f>
        <v/>
      </c>
      <c r="AF142" s="159" t="str">
        <f>IF(AF141="","",VLOOKUP(AF141,'シフト記号表（従来型・ユニット型共通）'!$C$6:$L$47,10,FALSE))</f>
        <v/>
      </c>
      <c r="AG142" s="160" t="str">
        <f>IF(AG141="","",VLOOKUP(AG141,'シフト記号表（従来型・ユニット型共通）'!$C$6:$L$47,10,FALSE))</f>
        <v/>
      </c>
      <c r="AH142" s="158" t="str">
        <f>IF(AH141="","",VLOOKUP(AH141,'シフト記号表（従来型・ユニット型共通）'!$C$6:$L$47,10,FALSE))</f>
        <v/>
      </c>
      <c r="AI142" s="159" t="str">
        <f>IF(AI141="","",VLOOKUP(AI141,'シフト記号表（従来型・ユニット型共通）'!$C$6:$L$47,10,FALSE))</f>
        <v/>
      </c>
      <c r="AJ142" s="159" t="str">
        <f>IF(AJ141="","",VLOOKUP(AJ141,'シフト記号表（従来型・ユニット型共通）'!$C$6:$L$47,10,FALSE))</f>
        <v/>
      </c>
      <c r="AK142" s="159" t="str">
        <f>IF(AK141="","",VLOOKUP(AK141,'シフト記号表（従来型・ユニット型共通）'!$C$6:$L$47,10,FALSE))</f>
        <v/>
      </c>
      <c r="AL142" s="159" t="str">
        <f>IF(AL141="","",VLOOKUP(AL141,'シフト記号表（従来型・ユニット型共通）'!$C$6:$L$47,10,FALSE))</f>
        <v/>
      </c>
      <c r="AM142" s="159" t="str">
        <f>IF(AM141="","",VLOOKUP(AM141,'シフト記号表（従来型・ユニット型共通）'!$C$6:$L$47,10,FALSE))</f>
        <v/>
      </c>
      <c r="AN142" s="160" t="str">
        <f>IF(AN141="","",VLOOKUP(AN141,'シフト記号表（従来型・ユニット型共通）'!$C$6:$L$47,10,FALSE))</f>
        <v/>
      </c>
      <c r="AO142" s="158" t="str">
        <f>IF(AO141="","",VLOOKUP(AO141,'シフト記号表（従来型・ユニット型共通）'!$C$6:$L$47,10,FALSE))</f>
        <v/>
      </c>
      <c r="AP142" s="159" t="str">
        <f>IF(AP141="","",VLOOKUP(AP141,'シフト記号表（従来型・ユニット型共通）'!$C$6:$L$47,10,FALSE))</f>
        <v/>
      </c>
      <c r="AQ142" s="159" t="str">
        <f>IF(AQ141="","",VLOOKUP(AQ141,'シフト記号表（従来型・ユニット型共通）'!$C$6:$L$47,10,FALSE))</f>
        <v/>
      </c>
      <c r="AR142" s="159" t="str">
        <f>IF(AR141="","",VLOOKUP(AR141,'シフト記号表（従来型・ユニット型共通）'!$C$6:$L$47,10,FALSE))</f>
        <v/>
      </c>
      <c r="AS142" s="159" t="str">
        <f>IF(AS141="","",VLOOKUP(AS141,'シフト記号表（従来型・ユニット型共通）'!$C$6:$L$47,10,FALSE))</f>
        <v/>
      </c>
      <c r="AT142" s="159" t="str">
        <f>IF(AT141="","",VLOOKUP(AT141,'シフト記号表（従来型・ユニット型共通）'!$C$6:$L$47,10,FALSE))</f>
        <v/>
      </c>
      <c r="AU142" s="160" t="str">
        <f>IF(AU141="","",VLOOKUP(AU141,'シフト記号表（従来型・ユニット型共通）'!$C$6:$L$47,10,FALSE))</f>
        <v/>
      </c>
      <c r="AV142" s="158" t="str">
        <f>IF(AV141="","",VLOOKUP(AV141,'シフト記号表（従来型・ユニット型共通）'!$C$6:$L$47,10,FALSE))</f>
        <v/>
      </c>
      <c r="AW142" s="159" t="str">
        <f>IF(AW141="","",VLOOKUP(AW141,'シフト記号表（従来型・ユニット型共通）'!$C$6:$L$47,10,FALSE))</f>
        <v/>
      </c>
      <c r="AX142" s="159" t="str">
        <f>IF(AX141="","",VLOOKUP(AX141,'シフト記号表（従来型・ユニット型共通）'!$C$6:$L$47,10,FALSE))</f>
        <v/>
      </c>
      <c r="AY142" s="159" t="str">
        <f>IF(AY141="","",VLOOKUP(AY141,'シフト記号表（従来型・ユニット型共通）'!$C$6:$L$47,10,FALSE))</f>
        <v/>
      </c>
      <c r="AZ142" s="159" t="str">
        <f>IF(AZ141="","",VLOOKUP(AZ141,'シフト記号表（従来型・ユニット型共通）'!$C$6:$L$47,10,FALSE))</f>
        <v/>
      </c>
      <c r="BA142" s="159" t="str">
        <f>IF(BA141="","",VLOOKUP(BA141,'シフト記号表（従来型・ユニット型共通）'!$C$6:$L$47,10,FALSE))</f>
        <v/>
      </c>
      <c r="BB142" s="160" t="str">
        <f>IF(BB141="","",VLOOKUP(BB141,'シフト記号表（従来型・ユニット型共通）'!$C$6:$L$47,10,FALSE))</f>
        <v/>
      </c>
      <c r="BC142" s="158" t="str">
        <f>IF(BC141="","",VLOOKUP(BC141,'シフト記号表（従来型・ユニット型共通）'!$C$6:$L$47,10,FALSE))</f>
        <v/>
      </c>
      <c r="BD142" s="159" t="str">
        <f>IF(BD141="","",VLOOKUP(BD141,'シフト記号表（従来型・ユニット型共通）'!$C$6:$L$47,10,FALSE))</f>
        <v/>
      </c>
      <c r="BE142" s="159" t="str">
        <f>IF(BE141="","",VLOOKUP(BE141,'シフト記号表（従来型・ユニット型共通）'!$C$6:$L$47,10,FALSE))</f>
        <v/>
      </c>
      <c r="BF142" s="1077">
        <f>IF($BI$3="４週",SUM(AA142:BB142),IF($BI$3="暦月",SUM(AA142:BE142),""))</f>
        <v>0</v>
      </c>
      <c r="BG142" s="1078"/>
      <c r="BH142" s="1079">
        <f>IF($BI$3="４週",BF142/4,IF($BI$3="暦月",(BF142/($BI$8/7)),""))</f>
        <v>0</v>
      </c>
      <c r="BI142" s="1078"/>
      <c r="BJ142" s="1074"/>
      <c r="BK142" s="1075"/>
      <c r="BL142" s="1075"/>
      <c r="BM142" s="1075"/>
      <c r="BN142" s="1076"/>
    </row>
    <row r="143" spans="2:66" ht="20.25" customHeight="1" x14ac:dyDescent="0.15">
      <c r="B143" s="992">
        <f>B141+1</f>
        <v>64</v>
      </c>
      <c r="C143" s="994"/>
      <c r="D143" s="996"/>
      <c r="E143" s="965"/>
      <c r="F143" s="997"/>
      <c r="G143" s="999"/>
      <c r="H143" s="1000"/>
      <c r="I143" s="153"/>
      <c r="J143" s="154"/>
      <c r="K143" s="153"/>
      <c r="L143" s="154"/>
      <c r="M143" s="1003"/>
      <c r="N143" s="1004"/>
      <c r="O143" s="1052"/>
      <c r="P143" s="1053"/>
      <c r="Q143" s="1053"/>
      <c r="R143" s="1000"/>
      <c r="S143" s="1022"/>
      <c r="T143" s="1023"/>
      <c r="U143" s="1023"/>
      <c r="V143" s="1023"/>
      <c r="W143" s="1024"/>
      <c r="X143" s="173" t="s">
        <v>192</v>
      </c>
      <c r="Z143" s="174"/>
      <c r="AA143" s="166"/>
      <c r="AB143" s="167"/>
      <c r="AC143" s="167"/>
      <c r="AD143" s="167"/>
      <c r="AE143" s="167"/>
      <c r="AF143" s="167"/>
      <c r="AG143" s="168"/>
      <c r="AH143" s="166"/>
      <c r="AI143" s="167"/>
      <c r="AJ143" s="167"/>
      <c r="AK143" s="167"/>
      <c r="AL143" s="167"/>
      <c r="AM143" s="167"/>
      <c r="AN143" s="168"/>
      <c r="AO143" s="166"/>
      <c r="AP143" s="167"/>
      <c r="AQ143" s="167"/>
      <c r="AR143" s="167"/>
      <c r="AS143" s="167"/>
      <c r="AT143" s="167"/>
      <c r="AU143" s="168"/>
      <c r="AV143" s="166"/>
      <c r="AW143" s="167"/>
      <c r="AX143" s="167"/>
      <c r="AY143" s="167"/>
      <c r="AZ143" s="167"/>
      <c r="BA143" s="167"/>
      <c r="BB143" s="168"/>
      <c r="BC143" s="166"/>
      <c r="BD143" s="167"/>
      <c r="BE143" s="169"/>
      <c r="BF143" s="1054"/>
      <c r="BG143" s="1055"/>
      <c r="BH143" s="1056"/>
      <c r="BI143" s="1057"/>
      <c r="BJ143" s="1058"/>
      <c r="BK143" s="1059"/>
      <c r="BL143" s="1059"/>
      <c r="BM143" s="1059"/>
      <c r="BN143" s="1060"/>
    </row>
    <row r="144" spans="2:66" ht="20.25" customHeight="1" x14ac:dyDescent="0.15">
      <c r="B144" s="993"/>
      <c r="C144" s="995"/>
      <c r="D144" s="998"/>
      <c r="E144" s="965"/>
      <c r="F144" s="997"/>
      <c r="G144" s="1080"/>
      <c r="H144" s="1081"/>
      <c r="I144" s="175"/>
      <c r="J144" s="176">
        <f>G143</f>
        <v>0</v>
      </c>
      <c r="K144" s="175"/>
      <c r="L144" s="176">
        <f>M143</f>
        <v>0</v>
      </c>
      <c r="M144" s="1082"/>
      <c r="N144" s="1083"/>
      <c r="O144" s="1084"/>
      <c r="P144" s="1085"/>
      <c r="Q144" s="1085"/>
      <c r="R144" s="1081"/>
      <c r="S144" s="1022"/>
      <c r="T144" s="1023"/>
      <c r="U144" s="1023"/>
      <c r="V144" s="1023"/>
      <c r="W144" s="1024"/>
      <c r="X144" s="170" t="s">
        <v>195</v>
      </c>
      <c r="Y144" s="171"/>
      <c r="Z144" s="172"/>
      <c r="AA144" s="158" t="str">
        <f>IF(AA143="","",VLOOKUP(AA143,'シフト記号表（従来型・ユニット型共通）'!$C$6:$L$47,10,FALSE))</f>
        <v/>
      </c>
      <c r="AB144" s="159" t="str">
        <f>IF(AB143="","",VLOOKUP(AB143,'シフト記号表（従来型・ユニット型共通）'!$C$6:$L$47,10,FALSE))</f>
        <v/>
      </c>
      <c r="AC144" s="159" t="str">
        <f>IF(AC143="","",VLOOKUP(AC143,'シフト記号表（従来型・ユニット型共通）'!$C$6:$L$47,10,FALSE))</f>
        <v/>
      </c>
      <c r="AD144" s="159" t="str">
        <f>IF(AD143="","",VLOOKUP(AD143,'シフト記号表（従来型・ユニット型共通）'!$C$6:$L$47,10,FALSE))</f>
        <v/>
      </c>
      <c r="AE144" s="159" t="str">
        <f>IF(AE143="","",VLOOKUP(AE143,'シフト記号表（従来型・ユニット型共通）'!$C$6:$L$47,10,FALSE))</f>
        <v/>
      </c>
      <c r="AF144" s="159" t="str">
        <f>IF(AF143="","",VLOOKUP(AF143,'シフト記号表（従来型・ユニット型共通）'!$C$6:$L$47,10,FALSE))</f>
        <v/>
      </c>
      <c r="AG144" s="160" t="str">
        <f>IF(AG143="","",VLOOKUP(AG143,'シフト記号表（従来型・ユニット型共通）'!$C$6:$L$47,10,FALSE))</f>
        <v/>
      </c>
      <c r="AH144" s="158" t="str">
        <f>IF(AH143="","",VLOOKUP(AH143,'シフト記号表（従来型・ユニット型共通）'!$C$6:$L$47,10,FALSE))</f>
        <v/>
      </c>
      <c r="AI144" s="159" t="str">
        <f>IF(AI143="","",VLOOKUP(AI143,'シフト記号表（従来型・ユニット型共通）'!$C$6:$L$47,10,FALSE))</f>
        <v/>
      </c>
      <c r="AJ144" s="159" t="str">
        <f>IF(AJ143="","",VLOOKUP(AJ143,'シフト記号表（従来型・ユニット型共通）'!$C$6:$L$47,10,FALSE))</f>
        <v/>
      </c>
      <c r="AK144" s="159" t="str">
        <f>IF(AK143="","",VLOOKUP(AK143,'シフト記号表（従来型・ユニット型共通）'!$C$6:$L$47,10,FALSE))</f>
        <v/>
      </c>
      <c r="AL144" s="159" t="str">
        <f>IF(AL143="","",VLOOKUP(AL143,'シフト記号表（従来型・ユニット型共通）'!$C$6:$L$47,10,FALSE))</f>
        <v/>
      </c>
      <c r="AM144" s="159" t="str">
        <f>IF(AM143="","",VLOOKUP(AM143,'シフト記号表（従来型・ユニット型共通）'!$C$6:$L$47,10,FALSE))</f>
        <v/>
      </c>
      <c r="AN144" s="160" t="str">
        <f>IF(AN143="","",VLOOKUP(AN143,'シフト記号表（従来型・ユニット型共通）'!$C$6:$L$47,10,FALSE))</f>
        <v/>
      </c>
      <c r="AO144" s="158" t="str">
        <f>IF(AO143="","",VLOOKUP(AO143,'シフト記号表（従来型・ユニット型共通）'!$C$6:$L$47,10,FALSE))</f>
        <v/>
      </c>
      <c r="AP144" s="159" t="str">
        <f>IF(AP143="","",VLOOKUP(AP143,'シフト記号表（従来型・ユニット型共通）'!$C$6:$L$47,10,FALSE))</f>
        <v/>
      </c>
      <c r="AQ144" s="159" t="str">
        <f>IF(AQ143="","",VLOOKUP(AQ143,'シフト記号表（従来型・ユニット型共通）'!$C$6:$L$47,10,FALSE))</f>
        <v/>
      </c>
      <c r="AR144" s="159" t="str">
        <f>IF(AR143="","",VLOOKUP(AR143,'シフト記号表（従来型・ユニット型共通）'!$C$6:$L$47,10,FALSE))</f>
        <v/>
      </c>
      <c r="AS144" s="159" t="str">
        <f>IF(AS143="","",VLOOKUP(AS143,'シフト記号表（従来型・ユニット型共通）'!$C$6:$L$47,10,FALSE))</f>
        <v/>
      </c>
      <c r="AT144" s="159" t="str">
        <f>IF(AT143="","",VLOOKUP(AT143,'シフト記号表（従来型・ユニット型共通）'!$C$6:$L$47,10,FALSE))</f>
        <v/>
      </c>
      <c r="AU144" s="160" t="str">
        <f>IF(AU143="","",VLOOKUP(AU143,'シフト記号表（従来型・ユニット型共通）'!$C$6:$L$47,10,FALSE))</f>
        <v/>
      </c>
      <c r="AV144" s="158" t="str">
        <f>IF(AV143="","",VLOOKUP(AV143,'シフト記号表（従来型・ユニット型共通）'!$C$6:$L$47,10,FALSE))</f>
        <v/>
      </c>
      <c r="AW144" s="159" t="str">
        <f>IF(AW143="","",VLOOKUP(AW143,'シフト記号表（従来型・ユニット型共通）'!$C$6:$L$47,10,FALSE))</f>
        <v/>
      </c>
      <c r="AX144" s="159" t="str">
        <f>IF(AX143="","",VLOOKUP(AX143,'シフト記号表（従来型・ユニット型共通）'!$C$6:$L$47,10,FALSE))</f>
        <v/>
      </c>
      <c r="AY144" s="159" t="str">
        <f>IF(AY143="","",VLOOKUP(AY143,'シフト記号表（従来型・ユニット型共通）'!$C$6:$L$47,10,FALSE))</f>
        <v/>
      </c>
      <c r="AZ144" s="159" t="str">
        <f>IF(AZ143="","",VLOOKUP(AZ143,'シフト記号表（従来型・ユニット型共通）'!$C$6:$L$47,10,FALSE))</f>
        <v/>
      </c>
      <c r="BA144" s="159" t="str">
        <f>IF(BA143="","",VLOOKUP(BA143,'シフト記号表（従来型・ユニット型共通）'!$C$6:$L$47,10,FALSE))</f>
        <v/>
      </c>
      <c r="BB144" s="160" t="str">
        <f>IF(BB143="","",VLOOKUP(BB143,'シフト記号表（従来型・ユニット型共通）'!$C$6:$L$47,10,FALSE))</f>
        <v/>
      </c>
      <c r="BC144" s="158" t="str">
        <f>IF(BC143="","",VLOOKUP(BC143,'シフト記号表（従来型・ユニット型共通）'!$C$6:$L$47,10,FALSE))</f>
        <v/>
      </c>
      <c r="BD144" s="159" t="str">
        <f>IF(BD143="","",VLOOKUP(BD143,'シフト記号表（従来型・ユニット型共通）'!$C$6:$L$47,10,FALSE))</f>
        <v/>
      </c>
      <c r="BE144" s="159" t="str">
        <f>IF(BE143="","",VLOOKUP(BE143,'シフト記号表（従来型・ユニット型共通）'!$C$6:$L$47,10,FALSE))</f>
        <v/>
      </c>
      <c r="BF144" s="1077">
        <f>IF($BI$3="４週",SUM(AA144:BB144),IF($BI$3="暦月",SUM(AA144:BE144),""))</f>
        <v>0</v>
      </c>
      <c r="BG144" s="1078"/>
      <c r="BH144" s="1079">
        <f>IF($BI$3="４週",BF144/4,IF($BI$3="暦月",(BF144/($BI$8/7)),""))</f>
        <v>0</v>
      </c>
      <c r="BI144" s="1078"/>
      <c r="BJ144" s="1074"/>
      <c r="BK144" s="1075"/>
      <c r="BL144" s="1075"/>
      <c r="BM144" s="1075"/>
      <c r="BN144" s="1076"/>
    </row>
    <row r="145" spans="2:66" ht="20.25" customHeight="1" x14ac:dyDescent="0.15">
      <c r="B145" s="992">
        <f>B143+1</f>
        <v>65</v>
      </c>
      <c r="C145" s="994"/>
      <c r="D145" s="996"/>
      <c r="E145" s="965"/>
      <c r="F145" s="997"/>
      <c r="G145" s="999"/>
      <c r="H145" s="1000"/>
      <c r="I145" s="153"/>
      <c r="J145" s="154"/>
      <c r="K145" s="153"/>
      <c r="L145" s="154"/>
      <c r="M145" s="1003"/>
      <c r="N145" s="1004"/>
      <c r="O145" s="1052"/>
      <c r="P145" s="1053"/>
      <c r="Q145" s="1053"/>
      <c r="R145" s="1000"/>
      <c r="S145" s="1022"/>
      <c r="T145" s="1023"/>
      <c r="U145" s="1023"/>
      <c r="V145" s="1023"/>
      <c r="W145" s="1024"/>
      <c r="X145" s="173" t="s">
        <v>192</v>
      </c>
      <c r="Z145" s="174"/>
      <c r="AA145" s="166"/>
      <c r="AB145" s="167"/>
      <c r="AC145" s="167"/>
      <c r="AD145" s="167"/>
      <c r="AE145" s="167"/>
      <c r="AF145" s="167"/>
      <c r="AG145" s="168"/>
      <c r="AH145" s="166"/>
      <c r="AI145" s="167"/>
      <c r="AJ145" s="167"/>
      <c r="AK145" s="167"/>
      <c r="AL145" s="167"/>
      <c r="AM145" s="167"/>
      <c r="AN145" s="168"/>
      <c r="AO145" s="166"/>
      <c r="AP145" s="167"/>
      <c r="AQ145" s="167"/>
      <c r="AR145" s="167"/>
      <c r="AS145" s="167"/>
      <c r="AT145" s="167"/>
      <c r="AU145" s="168"/>
      <c r="AV145" s="166"/>
      <c r="AW145" s="167"/>
      <c r="AX145" s="167"/>
      <c r="AY145" s="167"/>
      <c r="AZ145" s="167"/>
      <c r="BA145" s="167"/>
      <c r="BB145" s="168"/>
      <c r="BC145" s="166"/>
      <c r="BD145" s="167"/>
      <c r="BE145" s="169"/>
      <c r="BF145" s="1054"/>
      <c r="BG145" s="1055"/>
      <c r="BH145" s="1056"/>
      <c r="BI145" s="1057"/>
      <c r="BJ145" s="1058"/>
      <c r="BK145" s="1059"/>
      <c r="BL145" s="1059"/>
      <c r="BM145" s="1059"/>
      <c r="BN145" s="1060"/>
    </row>
    <row r="146" spans="2:66" ht="20.25" customHeight="1" x14ac:dyDescent="0.15">
      <c r="B146" s="993"/>
      <c r="C146" s="995"/>
      <c r="D146" s="998"/>
      <c r="E146" s="965"/>
      <c r="F146" s="997"/>
      <c r="G146" s="1080"/>
      <c r="H146" s="1081"/>
      <c r="I146" s="175"/>
      <c r="J146" s="176">
        <f>G145</f>
        <v>0</v>
      </c>
      <c r="K146" s="175"/>
      <c r="L146" s="176">
        <f>M145</f>
        <v>0</v>
      </c>
      <c r="M146" s="1082"/>
      <c r="N146" s="1083"/>
      <c r="O146" s="1084"/>
      <c r="P146" s="1085"/>
      <c r="Q146" s="1085"/>
      <c r="R146" s="1081"/>
      <c r="S146" s="1022"/>
      <c r="T146" s="1023"/>
      <c r="U146" s="1023"/>
      <c r="V146" s="1023"/>
      <c r="W146" s="1024"/>
      <c r="X146" s="170" t="s">
        <v>195</v>
      </c>
      <c r="Y146" s="171"/>
      <c r="Z146" s="172"/>
      <c r="AA146" s="158" t="str">
        <f>IF(AA145="","",VLOOKUP(AA145,'シフト記号表（従来型・ユニット型共通）'!$C$6:$L$47,10,FALSE))</f>
        <v/>
      </c>
      <c r="AB146" s="159" t="str">
        <f>IF(AB145="","",VLOOKUP(AB145,'シフト記号表（従来型・ユニット型共通）'!$C$6:$L$47,10,FALSE))</f>
        <v/>
      </c>
      <c r="AC146" s="159" t="str">
        <f>IF(AC145="","",VLOOKUP(AC145,'シフト記号表（従来型・ユニット型共通）'!$C$6:$L$47,10,FALSE))</f>
        <v/>
      </c>
      <c r="AD146" s="159" t="str">
        <f>IF(AD145="","",VLOOKUP(AD145,'シフト記号表（従来型・ユニット型共通）'!$C$6:$L$47,10,FALSE))</f>
        <v/>
      </c>
      <c r="AE146" s="159" t="str">
        <f>IF(AE145="","",VLOOKUP(AE145,'シフト記号表（従来型・ユニット型共通）'!$C$6:$L$47,10,FALSE))</f>
        <v/>
      </c>
      <c r="AF146" s="159" t="str">
        <f>IF(AF145="","",VLOOKUP(AF145,'シフト記号表（従来型・ユニット型共通）'!$C$6:$L$47,10,FALSE))</f>
        <v/>
      </c>
      <c r="AG146" s="160" t="str">
        <f>IF(AG145="","",VLOOKUP(AG145,'シフト記号表（従来型・ユニット型共通）'!$C$6:$L$47,10,FALSE))</f>
        <v/>
      </c>
      <c r="AH146" s="158" t="str">
        <f>IF(AH145="","",VLOOKUP(AH145,'シフト記号表（従来型・ユニット型共通）'!$C$6:$L$47,10,FALSE))</f>
        <v/>
      </c>
      <c r="AI146" s="159" t="str">
        <f>IF(AI145="","",VLOOKUP(AI145,'シフト記号表（従来型・ユニット型共通）'!$C$6:$L$47,10,FALSE))</f>
        <v/>
      </c>
      <c r="AJ146" s="159" t="str">
        <f>IF(AJ145="","",VLOOKUP(AJ145,'シフト記号表（従来型・ユニット型共通）'!$C$6:$L$47,10,FALSE))</f>
        <v/>
      </c>
      <c r="AK146" s="159" t="str">
        <f>IF(AK145="","",VLOOKUP(AK145,'シフト記号表（従来型・ユニット型共通）'!$C$6:$L$47,10,FALSE))</f>
        <v/>
      </c>
      <c r="AL146" s="159" t="str">
        <f>IF(AL145="","",VLOOKUP(AL145,'シフト記号表（従来型・ユニット型共通）'!$C$6:$L$47,10,FALSE))</f>
        <v/>
      </c>
      <c r="AM146" s="159" t="str">
        <f>IF(AM145="","",VLOOKUP(AM145,'シフト記号表（従来型・ユニット型共通）'!$C$6:$L$47,10,FALSE))</f>
        <v/>
      </c>
      <c r="AN146" s="160" t="str">
        <f>IF(AN145="","",VLOOKUP(AN145,'シフト記号表（従来型・ユニット型共通）'!$C$6:$L$47,10,FALSE))</f>
        <v/>
      </c>
      <c r="AO146" s="158" t="str">
        <f>IF(AO145="","",VLOOKUP(AO145,'シフト記号表（従来型・ユニット型共通）'!$C$6:$L$47,10,FALSE))</f>
        <v/>
      </c>
      <c r="AP146" s="159" t="str">
        <f>IF(AP145="","",VLOOKUP(AP145,'シフト記号表（従来型・ユニット型共通）'!$C$6:$L$47,10,FALSE))</f>
        <v/>
      </c>
      <c r="AQ146" s="159" t="str">
        <f>IF(AQ145="","",VLOOKUP(AQ145,'シフト記号表（従来型・ユニット型共通）'!$C$6:$L$47,10,FALSE))</f>
        <v/>
      </c>
      <c r="AR146" s="159" t="str">
        <f>IF(AR145="","",VLOOKUP(AR145,'シフト記号表（従来型・ユニット型共通）'!$C$6:$L$47,10,FALSE))</f>
        <v/>
      </c>
      <c r="AS146" s="159" t="str">
        <f>IF(AS145="","",VLOOKUP(AS145,'シフト記号表（従来型・ユニット型共通）'!$C$6:$L$47,10,FALSE))</f>
        <v/>
      </c>
      <c r="AT146" s="159" t="str">
        <f>IF(AT145="","",VLOOKUP(AT145,'シフト記号表（従来型・ユニット型共通）'!$C$6:$L$47,10,FALSE))</f>
        <v/>
      </c>
      <c r="AU146" s="160" t="str">
        <f>IF(AU145="","",VLOOKUP(AU145,'シフト記号表（従来型・ユニット型共通）'!$C$6:$L$47,10,FALSE))</f>
        <v/>
      </c>
      <c r="AV146" s="158" t="str">
        <f>IF(AV145="","",VLOOKUP(AV145,'シフト記号表（従来型・ユニット型共通）'!$C$6:$L$47,10,FALSE))</f>
        <v/>
      </c>
      <c r="AW146" s="159" t="str">
        <f>IF(AW145="","",VLOOKUP(AW145,'シフト記号表（従来型・ユニット型共通）'!$C$6:$L$47,10,FALSE))</f>
        <v/>
      </c>
      <c r="AX146" s="159" t="str">
        <f>IF(AX145="","",VLOOKUP(AX145,'シフト記号表（従来型・ユニット型共通）'!$C$6:$L$47,10,FALSE))</f>
        <v/>
      </c>
      <c r="AY146" s="159" t="str">
        <f>IF(AY145="","",VLOOKUP(AY145,'シフト記号表（従来型・ユニット型共通）'!$C$6:$L$47,10,FALSE))</f>
        <v/>
      </c>
      <c r="AZ146" s="159" t="str">
        <f>IF(AZ145="","",VLOOKUP(AZ145,'シフト記号表（従来型・ユニット型共通）'!$C$6:$L$47,10,FALSE))</f>
        <v/>
      </c>
      <c r="BA146" s="159" t="str">
        <f>IF(BA145="","",VLOOKUP(BA145,'シフト記号表（従来型・ユニット型共通）'!$C$6:$L$47,10,FALSE))</f>
        <v/>
      </c>
      <c r="BB146" s="160" t="str">
        <f>IF(BB145="","",VLOOKUP(BB145,'シフト記号表（従来型・ユニット型共通）'!$C$6:$L$47,10,FALSE))</f>
        <v/>
      </c>
      <c r="BC146" s="158" t="str">
        <f>IF(BC145="","",VLOOKUP(BC145,'シフト記号表（従来型・ユニット型共通）'!$C$6:$L$47,10,FALSE))</f>
        <v/>
      </c>
      <c r="BD146" s="159" t="str">
        <f>IF(BD145="","",VLOOKUP(BD145,'シフト記号表（従来型・ユニット型共通）'!$C$6:$L$47,10,FALSE))</f>
        <v/>
      </c>
      <c r="BE146" s="159" t="str">
        <f>IF(BE145="","",VLOOKUP(BE145,'シフト記号表（従来型・ユニット型共通）'!$C$6:$L$47,10,FALSE))</f>
        <v/>
      </c>
      <c r="BF146" s="1077">
        <f>IF($BI$3="４週",SUM(AA146:BB146),IF($BI$3="暦月",SUM(AA146:BE146),""))</f>
        <v>0</v>
      </c>
      <c r="BG146" s="1078"/>
      <c r="BH146" s="1079">
        <f>IF($BI$3="４週",BF146/4,IF($BI$3="暦月",(BF146/($BI$8/7)),""))</f>
        <v>0</v>
      </c>
      <c r="BI146" s="1078"/>
      <c r="BJ146" s="1074"/>
      <c r="BK146" s="1075"/>
      <c r="BL146" s="1075"/>
      <c r="BM146" s="1075"/>
      <c r="BN146" s="1076"/>
    </row>
    <row r="147" spans="2:66" ht="20.25" customHeight="1" x14ac:dyDescent="0.15">
      <c r="B147" s="992">
        <f>B145+1</f>
        <v>66</v>
      </c>
      <c r="C147" s="994"/>
      <c r="D147" s="996"/>
      <c r="E147" s="965"/>
      <c r="F147" s="997"/>
      <c r="G147" s="999"/>
      <c r="H147" s="1000"/>
      <c r="I147" s="153"/>
      <c r="J147" s="154"/>
      <c r="K147" s="153"/>
      <c r="L147" s="154"/>
      <c r="M147" s="1003"/>
      <c r="N147" s="1004"/>
      <c r="O147" s="1052"/>
      <c r="P147" s="1053"/>
      <c r="Q147" s="1053"/>
      <c r="R147" s="1000"/>
      <c r="S147" s="1022"/>
      <c r="T147" s="1023"/>
      <c r="U147" s="1023"/>
      <c r="V147" s="1023"/>
      <c r="W147" s="1024"/>
      <c r="X147" s="173" t="s">
        <v>192</v>
      </c>
      <c r="Z147" s="174"/>
      <c r="AA147" s="166"/>
      <c r="AB147" s="167"/>
      <c r="AC147" s="167"/>
      <c r="AD147" s="167"/>
      <c r="AE147" s="167"/>
      <c r="AF147" s="167"/>
      <c r="AG147" s="168"/>
      <c r="AH147" s="166"/>
      <c r="AI147" s="167"/>
      <c r="AJ147" s="167"/>
      <c r="AK147" s="167"/>
      <c r="AL147" s="167"/>
      <c r="AM147" s="167"/>
      <c r="AN147" s="168"/>
      <c r="AO147" s="166"/>
      <c r="AP147" s="167"/>
      <c r="AQ147" s="167"/>
      <c r="AR147" s="167"/>
      <c r="AS147" s="167"/>
      <c r="AT147" s="167"/>
      <c r="AU147" s="168"/>
      <c r="AV147" s="166"/>
      <c r="AW147" s="167"/>
      <c r="AX147" s="167"/>
      <c r="AY147" s="167"/>
      <c r="AZ147" s="167"/>
      <c r="BA147" s="167"/>
      <c r="BB147" s="168"/>
      <c r="BC147" s="166"/>
      <c r="BD147" s="167"/>
      <c r="BE147" s="169"/>
      <c r="BF147" s="1054"/>
      <c r="BG147" s="1055"/>
      <c r="BH147" s="1056"/>
      <c r="BI147" s="1057"/>
      <c r="BJ147" s="1058"/>
      <c r="BK147" s="1059"/>
      <c r="BL147" s="1059"/>
      <c r="BM147" s="1059"/>
      <c r="BN147" s="1060"/>
    </row>
    <row r="148" spans="2:66" ht="20.25" customHeight="1" x14ac:dyDescent="0.15">
      <c r="B148" s="993"/>
      <c r="C148" s="995"/>
      <c r="D148" s="998"/>
      <c r="E148" s="965"/>
      <c r="F148" s="997"/>
      <c r="G148" s="1080"/>
      <c r="H148" s="1081"/>
      <c r="I148" s="175"/>
      <c r="J148" s="176">
        <f>G147</f>
        <v>0</v>
      </c>
      <c r="K148" s="175"/>
      <c r="L148" s="176">
        <f>M147</f>
        <v>0</v>
      </c>
      <c r="M148" s="1082"/>
      <c r="N148" s="1083"/>
      <c r="O148" s="1084"/>
      <c r="P148" s="1085"/>
      <c r="Q148" s="1085"/>
      <c r="R148" s="1081"/>
      <c r="S148" s="1022"/>
      <c r="T148" s="1023"/>
      <c r="U148" s="1023"/>
      <c r="V148" s="1023"/>
      <c r="W148" s="1024"/>
      <c r="X148" s="170" t="s">
        <v>195</v>
      </c>
      <c r="Y148" s="171"/>
      <c r="Z148" s="172"/>
      <c r="AA148" s="158" t="str">
        <f>IF(AA147="","",VLOOKUP(AA147,'シフト記号表（従来型・ユニット型共通）'!$C$6:$L$47,10,FALSE))</f>
        <v/>
      </c>
      <c r="AB148" s="159" t="str">
        <f>IF(AB147="","",VLOOKUP(AB147,'シフト記号表（従来型・ユニット型共通）'!$C$6:$L$47,10,FALSE))</f>
        <v/>
      </c>
      <c r="AC148" s="159" t="str">
        <f>IF(AC147="","",VLOOKUP(AC147,'シフト記号表（従来型・ユニット型共通）'!$C$6:$L$47,10,FALSE))</f>
        <v/>
      </c>
      <c r="AD148" s="159" t="str">
        <f>IF(AD147="","",VLOOKUP(AD147,'シフト記号表（従来型・ユニット型共通）'!$C$6:$L$47,10,FALSE))</f>
        <v/>
      </c>
      <c r="AE148" s="159" t="str">
        <f>IF(AE147="","",VLOOKUP(AE147,'シフト記号表（従来型・ユニット型共通）'!$C$6:$L$47,10,FALSE))</f>
        <v/>
      </c>
      <c r="AF148" s="159" t="str">
        <f>IF(AF147="","",VLOOKUP(AF147,'シフト記号表（従来型・ユニット型共通）'!$C$6:$L$47,10,FALSE))</f>
        <v/>
      </c>
      <c r="AG148" s="160" t="str">
        <f>IF(AG147="","",VLOOKUP(AG147,'シフト記号表（従来型・ユニット型共通）'!$C$6:$L$47,10,FALSE))</f>
        <v/>
      </c>
      <c r="AH148" s="158" t="str">
        <f>IF(AH147="","",VLOOKUP(AH147,'シフト記号表（従来型・ユニット型共通）'!$C$6:$L$47,10,FALSE))</f>
        <v/>
      </c>
      <c r="AI148" s="159" t="str">
        <f>IF(AI147="","",VLOOKUP(AI147,'シフト記号表（従来型・ユニット型共通）'!$C$6:$L$47,10,FALSE))</f>
        <v/>
      </c>
      <c r="AJ148" s="159" t="str">
        <f>IF(AJ147="","",VLOOKUP(AJ147,'シフト記号表（従来型・ユニット型共通）'!$C$6:$L$47,10,FALSE))</f>
        <v/>
      </c>
      <c r="AK148" s="159" t="str">
        <f>IF(AK147="","",VLOOKUP(AK147,'シフト記号表（従来型・ユニット型共通）'!$C$6:$L$47,10,FALSE))</f>
        <v/>
      </c>
      <c r="AL148" s="159" t="str">
        <f>IF(AL147="","",VLOOKUP(AL147,'シフト記号表（従来型・ユニット型共通）'!$C$6:$L$47,10,FALSE))</f>
        <v/>
      </c>
      <c r="AM148" s="159" t="str">
        <f>IF(AM147="","",VLOOKUP(AM147,'シフト記号表（従来型・ユニット型共通）'!$C$6:$L$47,10,FALSE))</f>
        <v/>
      </c>
      <c r="AN148" s="160" t="str">
        <f>IF(AN147="","",VLOOKUP(AN147,'シフト記号表（従来型・ユニット型共通）'!$C$6:$L$47,10,FALSE))</f>
        <v/>
      </c>
      <c r="AO148" s="158" t="str">
        <f>IF(AO147="","",VLOOKUP(AO147,'シフト記号表（従来型・ユニット型共通）'!$C$6:$L$47,10,FALSE))</f>
        <v/>
      </c>
      <c r="AP148" s="159" t="str">
        <f>IF(AP147="","",VLOOKUP(AP147,'シフト記号表（従来型・ユニット型共通）'!$C$6:$L$47,10,FALSE))</f>
        <v/>
      </c>
      <c r="AQ148" s="159" t="str">
        <f>IF(AQ147="","",VLOOKUP(AQ147,'シフト記号表（従来型・ユニット型共通）'!$C$6:$L$47,10,FALSE))</f>
        <v/>
      </c>
      <c r="AR148" s="159" t="str">
        <f>IF(AR147="","",VLOOKUP(AR147,'シフト記号表（従来型・ユニット型共通）'!$C$6:$L$47,10,FALSE))</f>
        <v/>
      </c>
      <c r="AS148" s="159" t="str">
        <f>IF(AS147="","",VLOOKUP(AS147,'シフト記号表（従来型・ユニット型共通）'!$C$6:$L$47,10,FALSE))</f>
        <v/>
      </c>
      <c r="AT148" s="159" t="str">
        <f>IF(AT147="","",VLOOKUP(AT147,'シフト記号表（従来型・ユニット型共通）'!$C$6:$L$47,10,FALSE))</f>
        <v/>
      </c>
      <c r="AU148" s="160" t="str">
        <f>IF(AU147="","",VLOOKUP(AU147,'シフト記号表（従来型・ユニット型共通）'!$C$6:$L$47,10,FALSE))</f>
        <v/>
      </c>
      <c r="AV148" s="158" t="str">
        <f>IF(AV147="","",VLOOKUP(AV147,'シフト記号表（従来型・ユニット型共通）'!$C$6:$L$47,10,FALSE))</f>
        <v/>
      </c>
      <c r="AW148" s="159" t="str">
        <f>IF(AW147="","",VLOOKUP(AW147,'シフト記号表（従来型・ユニット型共通）'!$C$6:$L$47,10,FALSE))</f>
        <v/>
      </c>
      <c r="AX148" s="159" t="str">
        <f>IF(AX147="","",VLOOKUP(AX147,'シフト記号表（従来型・ユニット型共通）'!$C$6:$L$47,10,FALSE))</f>
        <v/>
      </c>
      <c r="AY148" s="159" t="str">
        <f>IF(AY147="","",VLOOKUP(AY147,'シフト記号表（従来型・ユニット型共通）'!$C$6:$L$47,10,FALSE))</f>
        <v/>
      </c>
      <c r="AZ148" s="159" t="str">
        <f>IF(AZ147="","",VLOOKUP(AZ147,'シフト記号表（従来型・ユニット型共通）'!$C$6:$L$47,10,FALSE))</f>
        <v/>
      </c>
      <c r="BA148" s="159" t="str">
        <f>IF(BA147="","",VLOOKUP(BA147,'シフト記号表（従来型・ユニット型共通）'!$C$6:$L$47,10,FALSE))</f>
        <v/>
      </c>
      <c r="BB148" s="160" t="str">
        <f>IF(BB147="","",VLOOKUP(BB147,'シフト記号表（従来型・ユニット型共通）'!$C$6:$L$47,10,FALSE))</f>
        <v/>
      </c>
      <c r="BC148" s="158" t="str">
        <f>IF(BC147="","",VLOOKUP(BC147,'シフト記号表（従来型・ユニット型共通）'!$C$6:$L$47,10,FALSE))</f>
        <v/>
      </c>
      <c r="BD148" s="159" t="str">
        <f>IF(BD147="","",VLOOKUP(BD147,'シフト記号表（従来型・ユニット型共通）'!$C$6:$L$47,10,FALSE))</f>
        <v/>
      </c>
      <c r="BE148" s="159" t="str">
        <f>IF(BE147="","",VLOOKUP(BE147,'シフト記号表（従来型・ユニット型共通）'!$C$6:$L$47,10,FALSE))</f>
        <v/>
      </c>
      <c r="BF148" s="1077">
        <f>IF($BI$3="４週",SUM(AA148:BB148),IF($BI$3="暦月",SUM(AA148:BE148),""))</f>
        <v>0</v>
      </c>
      <c r="BG148" s="1078"/>
      <c r="BH148" s="1079">
        <f>IF($BI$3="４週",BF148/4,IF($BI$3="暦月",(BF148/($BI$8/7)),""))</f>
        <v>0</v>
      </c>
      <c r="BI148" s="1078"/>
      <c r="BJ148" s="1074"/>
      <c r="BK148" s="1075"/>
      <c r="BL148" s="1075"/>
      <c r="BM148" s="1075"/>
      <c r="BN148" s="1076"/>
    </row>
    <row r="149" spans="2:66" ht="20.25" customHeight="1" x14ac:dyDescent="0.15">
      <c r="B149" s="992">
        <f>B147+1</f>
        <v>67</v>
      </c>
      <c r="C149" s="994"/>
      <c r="D149" s="996"/>
      <c r="E149" s="965"/>
      <c r="F149" s="997"/>
      <c r="G149" s="999"/>
      <c r="H149" s="1000"/>
      <c r="I149" s="153"/>
      <c r="J149" s="154"/>
      <c r="K149" s="153"/>
      <c r="L149" s="154"/>
      <c r="M149" s="1003"/>
      <c r="N149" s="1004"/>
      <c r="O149" s="1052"/>
      <c r="P149" s="1053"/>
      <c r="Q149" s="1053"/>
      <c r="R149" s="1000"/>
      <c r="S149" s="1022"/>
      <c r="T149" s="1023"/>
      <c r="U149" s="1023"/>
      <c r="V149" s="1023"/>
      <c r="W149" s="1024"/>
      <c r="X149" s="173" t="s">
        <v>192</v>
      </c>
      <c r="Z149" s="174"/>
      <c r="AA149" s="166"/>
      <c r="AB149" s="167"/>
      <c r="AC149" s="167"/>
      <c r="AD149" s="167"/>
      <c r="AE149" s="167"/>
      <c r="AF149" s="167"/>
      <c r="AG149" s="168"/>
      <c r="AH149" s="166"/>
      <c r="AI149" s="167"/>
      <c r="AJ149" s="167"/>
      <c r="AK149" s="167"/>
      <c r="AL149" s="167"/>
      <c r="AM149" s="167"/>
      <c r="AN149" s="168"/>
      <c r="AO149" s="166"/>
      <c r="AP149" s="167"/>
      <c r="AQ149" s="167"/>
      <c r="AR149" s="167"/>
      <c r="AS149" s="167"/>
      <c r="AT149" s="167"/>
      <c r="AU149" s="168"/>
      <c r="AV149" s="166"/>
      <c r="AW149" s="167"/>
      <c r="AX149" s="167"/>
      <c r="AY149" s="167"/>
      <c r="AZ149" s="167"/>
      <c r="BA149" s="167"/>
      <c r="BB149" s="168"/>
      <c r="BC149" s="166"/>
      <c r="BD149" s="167"/>
      <c r="BE149" s="169"/>
      <c r="BF149" s="1054"/>
      <c r="BG149" s="1055"/>
      <c r="BH149" s="1056"/>
      <c r="BI149" s="1057"/>
      <c r="BJ149" s="1058"/>
      <c r="BK149" s="1059"/>
      <c r="BL149" s="1059"/>
      <c r="BM149" s="1059"/>
      <c r="BN149" s="1060"/>
    </row>
    <row r="150" spans="2:66" ht="20.25" customHeight="1" x14ac:dyDescent="0.15">
      <c r="B150" s="993"/>
      <c r="C150" s="995"/>
      <c r="D150" s="998"/>
      <c r="E150" s="965"/>
      <c r="F150" s="997"/>
      <c r="G150" s="1080"/>
      <c r="H150" s="1081"/>
      <c r="I150" s="175"/>
      <c r="J150" s="176">
        <f>G149</f>
        <v>0</v>
      </c>
      <c r="K150" s="175"/>
      <c r="L150" s="176">
        <f>M149</f>
        <v>0</v>
      </c>
      <c r="M150" s="1082"/>
      <c r="N150" s="1083"/>
      <c r="O150" s="1084"/>
      <c r="P150" s="1085"/>
      <c r="Q150" s="1085"/>
      <c r="R150" s="1081"/>
      <c r="S150" s="1022"/>
      <c r="T150" s="1023"/>
      <c r="U150" s="1023"/>
      <c r="V150" s="1023"/>
      <c r="W150" s="1024"/>
      <c r="X150" s="170" t="s">
        <v>195</v>
      </c>
      <c r="Y150" s="171"/>
      <c r="Z150" s="172"/>
      <c r="AA150" s="158" t="str">
        <f>IF(AA149="","",VLOOKUP(AA149,'シフト記号表（従来型・ユニット型共通）'!$C$6:$L$47,10,FALSE))</f>
        <v/>
      </c>
      <c r="AB150" s="159" t="str">
        <f>IF(AB149="","",VLOOKUP(AB149,'シフト記号表（従来型・ユニット型共通）'!$C$6:$L$47,10,FALSE))</f>
        <v/>
      </c>
      <c r="AC150" s="159" t="str">
        <f>IF(AC149="","",VLOOKUP(AC149,'シフト記号表（従来型・ユニット型共通）'!$C$6:$L$47,10,FALSE))</f>
        <v/>
      </c>
      <c r="AD150" s="159" t="str">
        <f>IF(AD149="","",VLOOKUP(AD149,'シフト記号表（従来型・ユニット型共通）'!$C$6:$L$47,10,FALSE))</f>
        <v/>
      </c>
      <c r="AE150" s="159" t="str">
        <f>IF(AE149="","",VLOOKUP(AE149,'シフト記号表（従来型・ユニット型共通）'!$C$6:$L$47,10,FALSE))</f>
        <v/>
      </c>
      <c r="AF150" s="159" t="str">
        <f>IF(AF149="","",VLOOKUP(AF149,'シフト記号表（従来型・ユニット型共通）'!$C$6:$L$47,10,FALSE))</f>
        <v/>
      </c>
      <c r="AG150" s="160" t="str">
        <f>IF(AG149="","",VLOOKUP(AG149,'シフト記号表（従来型・ユニット型共通）'!$C$6:$L$47,10,FALSE))</f>
        <v/>
      </c>
      <c r="AH150" s="158" t="str">
        <f>IF(AH149="","",VLOOKUP(AH149,'シフト記号表（従来型・ユニット型共通）'!$C$6:$L$47,10,FALSE))</f>
        <v/>
      </c>
      <c r="AI150" s="159" t="str">
        <f>IF(AI149="","",VLOOKUP(AI149,'シフト記号表（従来型・ユニット型共通）'!$C$6:$L$47,10,FALSE))</f>
        <v/>
      </c>
      <c r="AJ150" s="159" t="str">
        <f>IF(AJ149="","",VLOOKUP(AJ149,'シフト記号表（従来型・ユニット型共通）'!$C$6:$L$47,10,FALSE))</f>
        <v/>
      </c>
      <c r="AK150" s="159" t="str">
        <f>IF(AK149="","",VLOOKUP(AK149,'シフト記号表（従来型・ユニット型共通）'!$C$6:$L$47,10,FALSE))</f>
        <v/>
      </c>
      <c r="AL150" s="159" t="str">
        <f>IF(AL149="","",VLOOKUP(AL149,'シフト記号表（従来型・ユニット型共通）'!$C$6:$L$47,10,FALSE))</f>
        <v/>
      </c>
      <c r="AM150" s="159" t="str">
        <f>IF(AM149="","",VLOOKUP(AM149,'シフト記号表（従来型・ユニット型共通）'!$C$6:$L$47,10,FALSE))</f>
        <v/>
      </c>
      <c r="AN150" s="160" t="str">
        <f>IF(AN149="","",VLOOKUP(AN149,'シフト記号表（従来型・ユニット型共通）'!$C$6:$L$47,10,FALSE))</f>
        <v/>
      </c>
      <c r="AO150" s="158" t="str">
        <f>IF(AO149="","",VLOOKUP(AO149,'シフト記号表（従来型・ユニット型共通）'!$C$6:$L$47,10,FALSE))</f>
        <v/>
      </c>
      <c r="AP150" s="159" t="str">
        <f>IF(AP149="","",VLOOKUP(AP149,'シフト記号表（従来型・ユニット型共通）'!$C$6:$L$47,10,FALSE))</f>
        <v/>
      </c>
      <c r="AQ150" s="159" t="str">
        <f>IF(AQ149="","",VLOOKUP(AQ149,'シフト記号表（従来型・ユニット型共通）'!$C$6:$L$47,10,FALSE))</f>
        <v/>
      </c>
      <c r="AR150" s="159" t="str">
        <f>IF(AR149="","",VLOOKUP(AR149,'シフト記号表（従来型・ユニット型共通）'!$C$6:$L$47,10,FALSE))</f>
        <v/>
      </c>
      <c r="AS150" s="159" t="str">
        <f>IF(AS149="","",VLOOKUP(AS149,'シフト記号表（従来型・ユニット型共通）'!$C$6:$L$47,10,FALSE))</f>
        <v/>
      </c>
      <c r="AT150" s="159" t="str">
        <f>IF(AT149="","",VLOOKUP(AT149,'シフト記号表（従来型・ユニット型共通）'!$C$6:$L$47,10,FALSE))</f>
        <v/>
      </c>
      <c r="AU150" s="160" t="str">
        <f>IF(AU149="","",VLOOKUP(AU149,'シフト記号表（従来型・ユニット型共通）'!$C$6:$L$47,10,FALSE))</f>
        <v/>
      </c>
      <c r="AV150" s="158" t="str">
        <f>IF(AV149="","",VLOOKUP(AV149,'シフト記号表（従来型・ユニット型共通）'!$C$6:$L$47,10,FALSE))</f>
        <v/>
      </c>
      <c r="AW150" s="159" t="str">
        <f>IF(AW149="","",VLOOKUP(AW149,'シフト記号表（従来型・ユニット型共通）'!$C$6:$L$47,10,FALSE))</f>
        <v/>
      </c>
      <c r="AX150" s="159" t="str">
        <f>IF(AX149="","",VLOOKUP(AX149,'シフト記号表（従来型・ユニット型共通）'!$C$6:$L$47,10,FALSE))</f>
        <v/>
      </c>
      <c r="AY150" s="159" t="str">
        <f>IF(AY149="","",VLOOKUP(AY149,'シフト記号表（従来型・ユニット型共通）'!$C$6:$L$47,10,FALSE))</f>
        <v/>
      </c>
      <c r="AZ150" s="159" t="str">
        <f>IF(AZ149="","",VLOOKUP(AZ149,'シフト記号表（従来型・ユニット型共通）'!$C$6:$L$47,10,FALSE))</f>
        <v/>
      </c>
      <c r="BA150" s="159" t="str">
        <f>IF(BA149="","",VLOOKUP(BA149,'シフト記号表（従来型・ユニット型共通）'!$C$6:$L$47,10,FALSE))</f>
        <v/>
      </c>
      <c r="BB150" s="160" t="str">
        <f>IF(BB149="","",VLOOKUP(BB149,'シフト記号表（従来型・ユニット型共通）'!$C$6:$L$47,10,FALSE))</f>
        <v/>
      </c>
      <c r="BC150" s="158" t="str">
        <f>IF(BC149="","",VLOOKUP(BC149,'シフト記号表（従来型・ユニット型共通）'!$C$6:$L$47,10,FALSE))</f>
        <v/>
      </c>
      <c r="BD150" s="159" t="str">
        <f>IF(BD149="","",VLOOKUP(BD149,'シフト記号表（従来型・ユニット型共通）'!$C$6:$L$47,10,FALSE))</f>
        <v/>
      </c>
      <c r="BE150" s="159" t="str">
        <f>IF(BE149="","",VLOOKUP(BE149,'シフト記号表（従来型・ユニット型共通）'!$C$6:$L$47,10,FALSE))</f>
        <v/>
      </c>
      <c r="BF150" s="1077">
        <f>IF($BI$3="４週",SUM(AA150:BB150),IF($BI$3="暦月",SUM(AA150:BE150),""))</f>
        <v>0</v>
      </c>
      <c r="BG150" s="1078"/>
      <c r="BH150" s="1079">
        <f>IF($BI$3="４週",BF150/4,IF($BI$3="暦月",(BF150/($BI$8/7)),""))</f>
        <v>0</v>
      </c>
      <c r="BI150" s="1078"/>
      <c r="BJ150" s="1074"/>
      <c r="BK150" s="1075"/>
      <c r="BL150" s="1075"/>
      <c r="BM150" s="1075"/>
      <c r="BN150" s="1076"/>
    </row>
    <row r="151" spans="2:66" ht="20.25" customHeight="1" x14ac:dyDescent="0.15">
      <c r="B151" s="992">
        <f>B149+1</f>
        <v>68</v>
      </c>
      <c r="C151" s="994"/>
      <c r="D151" s="996"/>
      <c r="E151" s="965"/>
      <c r="F151" s="997"/>
      <c r="G151" s="999"/>
      <c r="H151" s="1000"/>
      <c r="I151" s="153"/>
      <c r="J151" s="154"/>
      <c r="K151" s="153"/>
      <c r="L151" s="154"/>
      <c r="M151" s="1003"/>
      <c r="N151" s="1004"/>
      <c r="O151" s="1052"/>
      <c r="P151" s="1053"/>
      <c r="Q151" s="1053"/>
      <c r="R151" s="1000"/>
      <c r="S151" s="1022"/>
      <c r="T151" s="1023"/>
      <c r="U151" s="1023"/>
      <c r="V151" s="1023"/>
      <c r="W151" s="1024"/>
      <c r="X151" s="173" t="s">
        <v>192</v>
      </c>
      <c r="Z151" s="174"/>
      <c r="AA151" s="166"/>
      <c r="AB151" s="167"/>
      <c r="AC151" s="167"/>
      <c r="AD151" s="167"/>
      <c r="AE151" s="167"/>
      <c r="AF151" s="167"/>
      <c r="AG151" s="168"/>
      <c r="AH151" s="166"/>
      <c r="AI151" s="167"/>
      <c r="AJ151" s="167"/>
      <c r="AK151" s="167"/>
      <c r="AL151" s="167"/>
      <c r="AM151" s="167"/>
      <c r="AN151" s="168"/>
      <c r="AO151" s="166"/>
      <c r="AP151" s="167"/>
      <c r="AQ151" s="167"/>
      <c r="AR151" s="167"/>
      <c r="AS151" s="167"/>
      <c r="AT151" s="167"/>
      <c r="AU151" s="168"/>
      <c r="AV151" s="166"/>
      <c r="AW151" s="167"/>
      <c r="AX151" s="167"/>
      <c r="AY151" s="167"/>
      <c r="AZ151" s="167"/>
      <c r="BA151" s="167"/>
      <c r="BB151" s="168"/>
      <c r="BC151" s="166"/>
      <c r="BD151" s="167"/>
      <c r="BE151" s="169"/>
      <c r="BF151" s="1054"/>
      <c r="BG151" s="1055"/>
      <c r="BH151" s="1056"/>
      <c r="BI151" s="1057"/>
      <c r="BJ151" s="1058"/>
      <c r="BK151" s="1059"/>
      <c r="BL151" s="1059"/>
      <c r="BM151" s="1059"/>
      <c r="BN151" s="1060"/>
    </row>
    <row r="152" spans="2:66" ht="20.25" customHeight="1" x14ac:dyDescent="0.15">
      <c r="B152" s="993"/>
      <c r="C152" s="995"/>
      <c r="D152" s="998"/>
      <c r="E152" s="965"/>
      <c r="F152" s="997"/>
      <c r="G152" s="1080"/>
      <c r="H152" s="1081"/>
      <c r="I152" s="175"/>
      <c r="J152" s="176">
        <f>G151</f>
        <v>0</v>
      </c>
      <c r="K152" s="175"/>
      <c r="L152" s="176">
        <f>M151</f>
        <v>0</v>
      </c>
      <c r="M152" s="1082"/>
      <c r="N152" s="1083"/>
      <c r="O152" s="1084"/>
      <c r="P152" s="1085"/>
      <c r="Q152" s="1085"/>
      <c r="R152" s="1081"/>
      <c r="S152" s="1022"/>
      <c r="T152" s="1023"/>
      <c r="U152" s="1023"/>
      <c r="V152" s="1023"/>
      <c r="W152" s="1024"/>
      <c r="X152" s="170" t="s">
        <v>195</v>
      </c>
      <c r="Y152" s="171"/>
      <c r="Z152" s="172"/>
      <c r="AA152" s="158" t="str">
        <f>IF(AA151="","",VLOOKUP(AA151,'シフト記号表（従来型・ユニット型共通）'!$C$6:$L$47,10,FALSE))</f>
        <v/>
      </c>
      <c r="AB152" s="159" t="str">
        <f>IF(AB151="","",VLOOKUP(AB151,'シフト記号表（従来型・ユニット型共通）'!$C$6:$L$47,10,FALSE))</f>
        <v/>
      </c>
      <c r="AC152" s="159" t="str">
        <f>IF(AC151="","",VLOOKUP(AC151,'シフト記号表（従来型・ユニット型共通）'!$C$6:$L$47,10,FALSE))</f>
        <v/>
      </c>
      <c r="AD152" s="159" t="str">
        <f>IF(AD151="","",VLOOKUP(AD151,'シフト記号表（従来型・ユニット型共通）'!$C$6:$L$47,10,FALSE))</f>
        <v/>
      </c>
      <c r="AE152" s="159" t="str">
        <f>IF(AE151="","",VLOOKUP(AE151,'シフト記号表（従来型・ユニット型共通）'!$C$6:$L$47,10,FALSE))</f>
        <v/>
      </c>
      <c r="AF152" s="159" t="str">
        <f>IF(AF151="","",VLOOKUP(AF151,'シフト記号表（従来型・ユニット型共通）'!$C$6:$L$47,10,FALSE))</f>
        <v/>
      </c>
      <c r="AG152" s="160" t="str">
        <f>IF(AG151="","",VLOOKUP(AG151,'シフト記号表（従来型・ユニット型共通）'!$C$6:$L$47,10,FALSE))</f>
        <v/>
      </c>
      <c r="AH152" s="158" t="str">
        <f>IF(AH151="","",VLOOKUP(AH151,'シフト記号表（従来型・ユニット型共通）'!$C$6:$L$47,10,FALSE))</f>
        <v/>
      </c>
      <c r="AI152" s="159" t="str">
        <f>IF(AI151="","",VLOOKUP(AI151,'シフト記号表（従来型・ユニット型共通）'!$C$6:$L$47,10,FALSE))</f>
        <v/>
      </c>
      <c r="AJ152" s="159" t="str">
        <f>IF(AJ151="","",VLOOKUP(AJ151,'シフト記号表（従来型・ユニット型共通）'!$C$6:$L$47,10,FALSE))</f>
        <v/>
      </c>
      <c r="AK152" s="159" t="str">
        <f>IF(AK151="","",VLOOKUP(AK151,'シフト記号表（従来型・ユニット型共通）'!$C$6:$L$47,10,FALSE))</f>
        <v/>
      </c>
      <c r="AL152" s="159" t="str">
        <f>IF(AL151="","",VLOOKUP(AL151,'シフト記号表（従来型・ユニット型共通）'!$C$6:$L$47,10,FALSE))</f>
        <v/>
      </c>
      <c r="AM152" s="159" t="str">
        <f>IF(AM151="","",VLOOKUP(AM151,'シフト記号表（従来型・ユニット型共通）'!$C$6:$L$47,10,FALSE))</f>
        <v/>
      </c>
      <c r="AN152" s="160" t="str">
        <f>IF(AN151="","",VLOOKUP(AN151,'シフト記号表（従来型・ユニット型共通）'!$C$6:$L$47,10,FALSE))</f>
        <v/>
      </c>
      <c r="AO152" s="158" t="str">
        <f>IF(AO151="","",VLOOKUP(AO151,'シフト記号表（従来型・ユニット型共通）'!$C$6:$L$47,10,FALSE))</f>
        <v/>
      </c>
      <c r="AP152" s="159" t="str">
        <f>IF(AP151="","",VLOOKUP(AP151,'シフト記号表（従来型・ユニット型共通）'!$C$6:$L$47,10,FALSE))</f>
        <v/>
      </c>
      <c r="AQ152" s="159" t="str">
        <f>IF(AQ151="","",VLOOKUP(AQ151,'シフト記号表（従来型・ユニット型共通）'!$C$6:$L$47,10,FALSE))</f>
        <v/>
      </c>
      <c r="AR152" s="159" t="str">
        <f>IF(AR151="","",VLOOKUP(AR151,'シフト記号表（従来型・ユニット型共通）'!$C$6:$L$47,10,FALSE))</f>
        <v/>
      </c>
      <c r="AS152" s="159" t="str">
        <f>IF(AS151="","",VLOOKUP(AS151,'シフト記号表（従来型・ユニット型共通）'!$C$6:$L$47,10,FALSE))</f>
        <v/>
      </c>
      <c r="AT152" s="159" t="str">
        <f>IF(AT151="","",VLOOKUP(AT151,'シフト記号表（従来型・ユニット型共通）'!$C$6:$L$47,10,FALSE))</f>
        <v/>
      </c>
      <c r="AU152" s="160" t="str">
        <f>IF(AU151="","",VLOOKUP(AU151,'シフト記号表（従来型・ユニット型共通）'!$C$6:$L$47,10,FALSE))</f>
        <v/>
      </c>
      <c r="AV152" s="158" t="str">
        <f>IF(AV151="","",VLOOKUP(AV151,'シフト記号表（従来型・ユニット型共通）'!$C$6:$L$47,10,FALSE))</f>
        <v/>
      </c>
      <c r="AW152" s="159" t="str">
        <f>IF(AW151="","",VLOOKUP(AW151,'シフト記号表（従来型・ユニット型共通）'!$C$6:$L$47,10,FALSE))</f>
        <v/>
      </c>
      <c r="AX152" s="159" t="str">
        <f>IF(AX151="","",VLOOKUP(AX151,'シフト記号表（従来型・ユニット型共通）'!$C$6:$L$47,10,FALSE))</f>
        <v/>
      </c>
      <c r="AY152" s="159" t="str">
        <f>IF(AY151="","",VLOOKUP(AY151,'シフト記号表（従来型・ユニット型共通）'!$C$6:$L$47,10,FALSE))</f>
        <v/>
      </c>
      <c r="AZ152" s="159" t="str">
        <f>IF(AZ151="","",VLOOKUP(AZ151,'シフト記号表（従来型・ユニット型共通）'!$C$6:$L$47,10,FALSE))</f>
        <v/>
      </c>
      <c r="BA152" s="159" t="str">
        <f>IF(BA151="","",VLOOKUP(BA151,'シフト記号表（従来型・ユニット型共通）'!$C$6:$L$47,10,FALSE))</f>
        <v/>
      </c>
      <c r="BB152" s="160" t="str">
        <f>IF(BB151="","",VLOOKUP(BB151,'シフト記号表（従来型・ユニット型共通）'!$C$6:$L$47,10,FALSE))</f>
        <v/>
      </c>
      <c r="BC152" s="158" t="str">
        <f>IF(BC151="","",VLOOKUP(BC151,'シフト記号表（従来型・ユニット型共通）'!$C$6:$L$47,10,FALSE))</f>
        <v/>
      </c>
      <c r="BD152" s="159" t="str">
        <f>IF(BD151="","",VLOOKUP(BD151,'シフト記号表（従来型・ユニット型共通）'!$C$6:$L$47,10,FALSE))</f>
        <v/>
      </c>
      <c r="BE152" s="159" t="str">
        <f>IF(BE151="","",VLOOKUP(BE151,'シフト記号表（従来型・ユニット型共通）'!$C$6:$L$47,10,FALSE))</f>
        <v/>
      </c>
      <c r="BF152" s="1077">
        <f>IF($BI$3="４週",SUM(AA152:BB152),IF($BI$3="暦月",SUM(AA152:BE152),""))</f>
        <v>0</v>
      </c>
      <c r="BG152" s="1078"/>
      <c r="BH152" s="1079">
        <f>IF($BI$3="４週",BF152/4,IF($BI$3="暦月",(BF152/($BI$8/7)),""))</f>
        <v>0</v>
      </c>
      <c r="BI152" s="1078"/>
      <c r="BJ152" s="1074"/>
      <c r="BK152" s="1075"/>
      <c r="BL152" s="1075"/>
      <c r="BM152" s="1075"/>
      <c r="BN152" s="1076"/>
    </row>
    <row r="153" spans="2:66" ht="20.25" customHeight="1" x14ac:dyDescent="0.15">
      <c r="B153" s="992">
        <f>B151+1</f>
        <v>69</v>
      </c>
      <c r="C153" s="994"/>
      <c r="D153" s="996"/>
      <c r="E153" s="965"/>
      <c r="F153" s="997"/>
      <c r="G153" s="999"/>
      <c r="H153" s="1000"/>
      <c r="I153" s="153"/>
      <c r="J153" s="154"/>
      <c r="K153" s="153"/>
      <c r="L153" s="154"/>
      <c r="M153" s="1003"/>
      <c r="N153" s="1004"/>
      <c r="O153" s="1052"/>
      <c r="P153" s="1053"/>
      <c r="Q153" s="1053"/>
      <c r="R153" s="1000"/>
      <c r="S153" s="1022"/>
      <c r="T153" s="1023"/>
      <c r="U153" s="1023"/>
      <c r="V153" s="1023"/>
      <c r="W153" s="1024"/>
      <c r="X153" s="173" t="s">
        <v>192</v>
      </c>
      <c r="Z153" s="174"/>
      <c r="AA153" s="166"/>
      <c r="AB153" s="167"/>
      <c r="AC153" s="167"/>
      <c r="AD153" s="167"/>
      <c r="AE153" s="167"/>
      <c r="AF153" s="167"/>
      <c r="AG153" s="168"/>
      <c r="AH153" s="166"/>
      <c r="AI153" s="167"/>
      <c r="AJ153" s="167"/>
      <c r="AK153" s="167"/>
      <c r="AL153" s="167"/>
      <c r="AM153" s="167"/>
      <c r="AN153" s="168"/>
      <c r="AO153" s="166"/>
      <c r="AP153" s="167"/>
      <c r="AQ153" s="167"/>
      <c r="AR153" s="167"/>
      <c r="AS153" s="167"/>
      <c r="AT153" s="167"/>
      <c r="AU153" s="168"/>
      <c r="AV153" s="166"/>
      <c r="AW153" s="167"/>
      <c r="AX153" s="167"/>
      <c r="AY153" s="167"/>
      <c r="AZ153" s="167"/>
      <c r="BA153" s="167"/>
      <c r="BB153" s="168"/>
      <c r="BC153" s="166"/>
      <c r="BD153" s="167"/>
      <c r="BE153" s="169"/>
      <c r="BF153" s="1054"/>
      <c r="BG153" s="1055"/>
      <c r="BH153" s="1056"/>
      <c r="BI153" s="1057"/>
      <c r="BJ153" s="1058"/>
      <c r="BK153" s="1059"/>
      <c r="BL153" s="1059"/>
      <c r="BM153" s="1059"/>
      <c r="BN153" s="1060"/>
    </row>
    <row r="154" spans="2:66" ht="20.25" customHeight="1" x14ac:dyDescent="0.15">
      <c r="B154" s="993"/>
      <c r="C154" s="995"/>
      <c r="D154" s="998"/>
      <c r="E154" s="965"/>
      <c r="F154" s="997"/>
      <c r="G154" s="1080"/>
      <c r="H154" s="1081"/>
      <c r="I154" s="175"/>
      <c r="J154" s="176">
        <f>G153</f>
        <v>0</v>
      </c>
      <c r="K154" s="175"/>
      <c r="L154" s="176">
        <f>M153</f>
        <v>0</v>
      </c>
      <c r="M154" s="1082"/>
      <c r="N154" s="1083"/>
      <c r="O154" s="1084"/>
      <c r="P154" s="1085"/>
      <c r="Q154" s="1085"/>
      <c r="R154" s="1081"/>
      <c r="S154" s="1022"/>
      <c r="T154" s="1023"/>
      <c r="U154" s="1023"/>
      <c r="V154" s="1023"/>
      <c r="W154" s="1024"/>
      <c r="X154" s="170" t="s">
        <v>195</v>
      </c>
      <c r="Y154" s="171"/>
      <c r="Z154" s="172"/>
      <c r="AA154" s="158" t="str">
        <f>IF(AA153="","",VLOOKUP(AA153,'シフト記号表（従来型・ユニット型共通）'!$C$6:$L$47,10,FALSE))</f>
        <v/>
      </c>
      <c r="AB154" s="159" t="str">
        <f>IF(AB153="","",VLOOKUP(AB153,'シフト記号表（従来型・ユニット型共通）'!$C$6:$L$47,10,FALSE))</f>
        <v/>
      </c>
      <c r="AC154" s="159" t="str">
        <f>IF(AC153="","",VLOOKUP(AC153,'シフト記号表（従来型・ユニット型共通）'!$C$6:$L$47,10,FALSE))</f>
        <v/>
      </c>
      <c r="AD154" s="159" t="str">
        <f>IF(AD153="","",VLOOKUP(AD153,'シフト記号表（従来型・ユニット型共通）'!$C$6:$L$47,10,FALSE))</f>
        <v/>
      </c>
      <c r="AE154" s="159" t="str">
        <f>IF(AE153="","",VLOOKUP(AE153,'シフト記号表（従来型・ユニット型共通）'!$C$6:$L$47,10,FALSE))</f>
        <v/>
      </c>
      <c r="AF154" s="159" t="str">
        <f>IF(AF153="","",VLOOKUP(AF153,'シフト記号表（従来型・ユニット型共通）'!$C$6:$L$47,10,FALSE))</f>
        <v/>
      </c>
      <c r="AG154" s="160" t="str">
        <f>IF(AG153="","",VLOOKUP(AG153,'シフト記号表（従来型・ユニット型共通）'!$C$6:$L$47,10,FALSE))</f>
        <v/>
      </c>
      <c r="AH154" s="158" t="str">
        <f>IF(AH153="","",VLOOKUP(AH153,'シフト記号表（従来型・ユニット型共通）'!$C$6:$L$47,10,FALSE))</f>
        <v/>
      </c>
      <c r="AI154" s="159" t="str">
        <f>IF(AI153="","",VLOOKUP(AI153,'シフト記号表（従来型・ユニット型共通）'!$C$6:$L$47,10,FALSE))</f>
        <v/>
      </c>
      <c r="AJ154" s="159" t="str">
        <f>IF(AJ153="","",VLOOKUP(AJ153,'シフト記号表（従来型・ユニット型共通）'!$C$6:$L$47,10,FALSE))</f>
        <v/>
      </c>
      <c r="AK154" s="159" t="str">
        <f>IF(AK153="","",VLOOKUP(AK153,'シフト記号表（従来型・ユニット型共通）'!$C$6:$L$47,10,FALSE))</f>
        <v/>
      </c>
      <c r="AL154" s="159" t="str">
        <f>IF(AL153="","",VLOOKUP(AL153,'シフト記号表（従来型・ユニット型共通）'!$C$6:$L$47,10,FALSE))</f>
        <v/>
      </c>
      <c r="AM154" s="159" t="str">
        <f>IF(AM153="","",VLOOKUP(AM153,'シフト記号表（従来型・ユニット型共通）'!$C$6:$L$47,10,FALSE))</f>
        <v/>
      </c>
      <c r="AN154" s="160" t="str">
        <f>IF(AN153="","",VLOOKUP(AN153,'シフト記号表（従来型・ユニット型共通）'!$C$6:$L$47,10,FALSE))</f>
        <v/>
      </c>
      <c r="AO154" s="158" t="str">
        <f>IF(AO153="","",VLOOKUP(AO153,'シフト記号表（従来型・ユニット型共通）'!$C$6:$L$47,10,FALSE))</f>
        <v/>
      </c>
      <c r="AP154" s="159" t="str">
        <f>IF(AP153="","",VLOOKUP(AP153,'シフト記号表（従来型・ユニット型共通）'!$C$6:$L$47,10,FALSE))</f>
        <v/>
      </c>
      <c r="AQ154" s="159" t="str">
        <f>IF(AQ153="","",VLOOKUP(AQ153,'シフト記号表（従来型・ユニット型共通）'!$C$6:$L$47,10,FALSE))</f>
        <v/>
      </c>
      <c r="AR154" s="159" t="str">
        <f>IF(AR153="","",VLOOKUP(AR153,'シフト記号表（従来型・ユニット型共通）'!$C$6:$L$47,10,FALSE))</f>
        <v/>
      </c>
      <c r="AS154" s="159" t="str">
        <f>IF(AS153="","",VLOOKUP(AS153,'シフト記号表（従来型・ユニット型共通）'!$C$6:$L$47,10,FALSE))</f>
        <v/>
      </c>
      <c r="AT154" s="159" t="str">
        <f>IF(AT153="","",VLOOKUP(AT153,'シフト記号表（従来型・ユニット型共通）'!$C$6:$L$47,10,FALSE))</f>
        <v/>
      </c>
      <c r="AU154" s="160" t="str">
        <f>IF(AU153="","",VLOOKUP(AU153,'シフト記号表（従来型・ユニット型共通）'!$C$6:$L$47,10,FALSE))</f>
        <v/>
      </c>
      <c r="AV154" s="158" t="str">
        <f>IF(AV153="","",VLOOKUP(AV153,'シフト記号表（従来型・ユニット型共通）'!$C$6:$L$47,10,FALSE))</f>
        <v/>
      </c>
      <c r="AW154" s="159" t="str">
        <f>IF(AW153="","",VLOOKUP(AW153,'シフト記号表（従来型・ユニット型共通）'!$C$6:$L$47,10,FALSE))</f>
        <v/>
      </c>
      <c r="AX154" s="159" t="str">
        <f>IF(AX153="","",VLOOKUP(AX153,'シフト記号表（従来型・ユニット型共通）'!$C$6:$L$47,10,FALSE))</f>
        <v/>
      </c>
      <c r="AY154" s="159" t="str">
        <f>IF(AY153="","",VLOOKUP(AY153,'シフト記号表（従来型・ユニット型共通）'!$C$6:$L$47,10,FALSE))</f>
        <v/>
      </c>
      <c r="AZ154" s="159" t="str">
        <f>IF(AZ153="","",VLOOKUP(AZ153,'シフト記号表（従来型・ユニット型共通）'!$C$6:$L$47,10,FALSE))</f>
        <v/>
      </c>
      <c r="BA154" s="159" t="str">
        <f>IF(BA153="","",VLOOKUP(BA153,'シフト記号表（従来型・ユニット型共通）'!$C$6:$L$47,10,FALSE))</f>
        <v/>
      </c>
      <c r="BB154" s="160" t="str">
        <f>IF(BB153="","",VLOOKUP(BB153,'シフト記号表（従来型・ユニット型共通）'!$C$6:$L$47,10,FALSE))</f>
        <v/>
      </c>
      <c r="BC154" s="158" t="str">
        <f>IF(BC153="","",VLOOKUP(BC153,'シフト記号表（従来型・ユニット型共通）'!$C$6:$L$47,10,FALSE))</f>
        <v/>
      </c>
      <c r="BD154" s="159" t="str">
        <f>IF(BD153="","",VLOOKUP(BD153,'シフト記号表（従来型・ユニット型共通）'!$C$6:$L$47,10,FALSE))</f>
        <v/>
      </c>
      <c r="BE154" s="159" t="str">
        <f>IF(BE153="","",VLOOKUP(BE153,'シフト記号表（従来型・ユニット型共通）'!$C$6:$L$47,10,FALSE))</f>
        <v/>
      </c>
      <c r="BF154" s="1077">
        <f>IF($BI$3="４週",SUM(AA154:BB154),IF($BI$3="暦月",SUM(AA154:BE154),""))</f>
        <v>0</v>
      </c>
      <c r="BG154" s="1078"/>
      <c r="BH154" s="1079">
        <f>IF($BI$3="４週",BF154/4,IF($BI$3="暦月",(BF154/($BI$8/7)),""))</f>
        <v>0</v>
      </c>
      <c r="BI154" s="1078"/>
      <c r="BJ154" s="1074"/>
      <c r="BK154" s="1075"/>
      <c r="BL154" s="1075"/>
      <c r="BM154" s="1075"/>
      <c r="BN154" s="1076"/>
    </row>
    <row r="155" spans="2:66" ht="20.25" customHeight="1" x14ac:dyDescent="0.15">
      <c r="B155" s="992">
        <f>B153+1</f>
        <v>70</v>
      </c>
      <c r="C155" s="994"/>
      <c r="D155" s="996"/>
      <c r="E155" s="965"/>
      <c r="F155" s="997"/>
      <c r="G155" s="999"/>
      <c r="H155" s="1000"/>
      <c r="I155" s="153"/>
      <c r="J155" s="154"/>
      <c r="K155" s="153"/>
      <c r="L155" s="154"/>
      <c r="M155" s="1003"/>
      <c r="N155" s="1004"/>
      <c r="O155" s="1052"/>
      <c r="P155" s="1053"/>
      <c r="Q155" s="1053"/>
      <c r="R155" s="1000"/>
      <c r="S155" s="1022"/>
      <c r="T155" s="1023"/>
      <c r="U155" s="1023"/>
      <c r="V155" s="1023"/>
      <c r="W155" s="1024"/>
      <c r="X155" s="173" t="s">
        <v>192</v>
      </c>
      <c r="Z155" s="174"/>
      <c r="AA155" s="166"/>
      <c r="AB155" s="167"/>
      <c r="AC155" s="167"/>
      <c r="AD155" s="167"/>
      <c r="AE155" s="167"/>
      <c r="AF155" s="167"/>
      <c r="AG155" s="168"/>
      <c r="AH155" s="166"/>
      <c r="AI155" s="167"/>
      <c r="AJ155" s="167"/>
      <c r="AK155" s="167"/>
      <c r="AL155" s="167"/>
      <c r="AM155" s="167"/>
      <c r="AN155" s="168"/>
      <c r="AO155" s="166"/>
      <c r="AP155" s="167"/>
      <c r="AQ155" s="167"/>
      <c r="AR155" s="167"/>
      <c r="AS155" s="167"/>
      <c r="AT155" s="167"/>
      <c r="AU155" s="168"/>
      <c r="AV155" s="166"/>
      <c r="AW155" s="167"/>
      <c r="AX155" s="167"/>
      <c r="AY155" s="167"/>
      <c r="AZ155" s="167"/>
      <c r="BA155" s="167"/>
      <c r="BB155" s="168"/>
      <c r="BC155" s="166"/>
      <c r="BD155" s="167"/>
      <c r="BE155" s="169"/>
      <c r="BF155" s="1054"/>
      <c r="BG155" s="1055"/>
      <c r="BH155" s="1056"/>
      <c r="BI155" s="1057"/>
      <c r="BJ155" s="1058"/>
      <c r="BK155" s="1059"/>
      <c r="BL155" s="1059"/>
      <c r="BM155" s="1059"/>
      <c r="BN155" s="1060"/>
    </row>
    <row r="156" spans="2:66" ht="20.25" customHeight="1" x14ac:dyDescent="0.15">
      <c r="B156" s="993"/>
      <c r="C156" s="995"/>
      <c r="D156" s="998"/>
      <c r="E156" s="965"/>
      <c r="F156" s="997"/>
      <c r="G156" s="1080"/>
      <c r="H156" s="1081"/>
      <c r="I156" s="175"/>
      <c r="J156" s="176">
        <f>G155</f>
        <v>0</v>
      </c>
      <c r="K156" s="175"/>
      <c r="L156" s="176">
        <f>M155</f>
        <v>0</v>
      </c>
      <c r="M156" s="1082"/>
      <c r="N156" s="1083"/>
      <c r="O156" s="1084"/>
      <c r="P156" s="1085"/>
      <c r="Q156" s="1085"/>
      <c r="R156" s="1081"/>
      <c r="S156" s="1022"/>
      <c r="T156" s="1023"/>
      <c r="U156" s="1023"/>
      <c r="V156" s="1023"/>
      <c r="W156" s="1024"/>
      <c r="X156" s="170" t="s">
        <v>195</v>
      </c>
      <c r="Y156" s="171"/>
      <c r="Z156" s="172"/>
      <c r="AA156" s="158" t="str">
        <f>IF(AA155="","",VLOOKUP(AA155,'シフト記号表（従来型・ユニット型共通）'!$C$6:$L$47,10,FALSE))</f>
        <v/>
      </c>
      <c r="AB156" s="159" t="str">
        <f>IF(AB155="","",VLOOKUP(AB155,'シフト記号表（従来型・ユニット型共通）'!$C$6:$L$47,10,FALSE))</f>
        <v/>
      </c>
      <c r="AC156" s="159" t="str">
        <f>IF(AC155="","",VLOOKUP(AC155,'シフト記号表（従来型・ユニット型共通）'!$C$6:$L$47,10,FALSE))</f>
        <v/>
      </c>
      <c r="AD156" s="159" t="str">
        <f>IF(AD155="","",VLOOKUP(AD155,'シフト記号表（従来型・ユニット型共通）'!$C$6:$L$47,10,FALSE))</f>
        <v/>
      </c>
      <c r="AE156" s="159" t="str">
        <f>IF(AE155="","",VLOOKUP(AE155,'シフト記号表（従来型・ユニット型共通）'!$C$6:$L$47,10,FALSE))</f>
        <v/>
      </c>
      <c r="AF156" s="159" t="str">
        <f>IF(AF155="","",VLOOKUP(AF155,'シフト記号表（従来型・ユニット型共通）'!$C$6:$L$47,10,FALSE))</f>
        <v/>
      </c>
      <c r="AG156" s="160" t="str">
        <f>IF(AG155="","",VLOOKUP(AG155,'シフト記号表（従来型・ユニット型共通）'!$C$6:$L$47,10,FALSE))</f>
        <v/>
      </c>
      <c r="AH156" s="158" t="str">
        <f>IF(AH155="","",VLOOKUP(AH155,'シフト記号表（従来型・ユニット型共通）'!$C$6:$L$47,10,FALSE))</f>
        <v/>
      </c>
      <c r="AI156" s="159" t="str">
        <f>IF(AI155="","",VLOOKUP(AI155,'シフト記号表（従来型・ユニット型共通）'!$C$6:$L$47,10,FALSE))</f>
        <v/>
      </c>
      <c r="AJ156" s="159" t="str">
        <f>IF(AJ155="","",VLOOKUP(AJ155,'シフト記号表（従来型・ユニット型共通）'!$C$6:$L$47,10,FALSE))</f>
        <v/>
      </c>
      <c r="AK156" s="159" t="str">
        <f>IF(AK155="","",VLOOKUP(AK155,'シフト記号表（従来型・ユニット型共通）'!$C$6:$L$47,10,FALSE))</f>
        <v/>
      </c>
      <c r="AL156" s="159" t="str">
        <f>IF(AL155="","",VLOOKUP(AL155,'シフト記号表（従来型・ユニット型共通）'!$C$6:$L$47,10,FALSE))</f>
        <v/>
      </c>
      <c r="AM156" s="159" t="str">
        <f>IF(AM155="","",VLOOKUP(AM155,'シフト記号表（従来型・ユニット型共通）'!$C$6:$L$47,10,FALSE))</f>
        <v/>
      </c>
      <c r="AN156" s="160" t="str">
        <f>IF(AN155="","",VLOOKUP(AN155,'シフト記号表（従来型・ユニット型共通）'!$C$6:$L$47,10,FALSE))</f>
        <v/>
      </c>
      <c r="AO156" s="158" t="str">
        <f>IF(AO155="","",VLOOKUP(AO155,'シフト記号表（従来型・ユニット型共通）'!$C$6:$L$47,10,FALSE))</f>
        <v/>
      </c>
      <c r="AP156" s="159" t="str">
        <f>IF(AP155="","",VLOOKUP(AP155,'シフト記号表（従来型・ユニット型共通）'!$C$6:$L$47,10,FALSE))</f>
        <v/>
      </c>
      <c r="AQ156" s="159" t="str">
        <f>IF(AQ155="","",VLOOKUP(AQ155,'シフト記号表（従来型・ユニット型共通）'!$C$6:$L$47,10,FALSE))</f>
        <v/>
      </c>
      <c r="AR156" s="159" t="str">
        <f>IF(AR155="","",VLOOKUP(AR155,'シフト記号表（従来型・ユニット型共通）'!$C$6:$L$47,10,FALSE))</f>
        <v/>
      </c>
      <c r="AS156" s="159" t="str">
        <f>IF(AS155="","",VLOOKUP(AS155,'シフト記号表（従来型・ユニット型共通）'!$C$6:$L$47,10,FALSE))</f>
        <v/>
      </c>
      <c r="AT156" s="159" t="str">
        <f>IF(AT155="","",VLOOKUP(AT155,'シフト記号表（従来型・ユニット型共通）'!$C$6:$L$47,10,FALSE))</f>
        <v/>
      </c>
      <c r="AU156" s="160" t="str">
        <f>IF(AU155="","",VLOOKUP(AU155,'シフト記号表（従来型・ユニット型共通）'!$C$6:$L$47,10,FALSE))</f>
        <v/>
      </c>
      <c r="AV156" s="158" t="str">
        <f>IF(AV155="","",VLOOKUP(AV155,'シフト記号表（従来型・ユニット型共通）'!$C$6:$L$47,10,FALSE))</f>
        <v/>
      </c>
      <c r="AW156" s="159" t="str">
        <f>IF(AW155="","",VLOOKUP(AW155,'シフト記号表（従来型・ユニット型共通）'!$C$6:$L$47,10,FALSE))</f>
        <v/>
      </c>
      <c r="AX156" s="159" t="str">
        <f>IF(AX155="","",VLOOKUP(AX155,'シフト記号表（従来型・ユニット型共通）'!$C$6:$L$47,10,FALSE))</f>
        <v/>
      </c>
      <c r="AY156" s="159" t="str">
        <f>IF(AY155="","",VLOOKUP(AY155,'シフト記号表（従来型・ユニット型共通）'!$C$6:$L$47,10,FALSE))</f>
        <v/>
      </c>
      <c r="AZ156" s="159" t="str">
        <f>IF(AZ155="","",VLOOKUP(AZ155,'シフト記号表（従来型・ユニット型共通）'!$C$6:$L$47,10,FALSE))</f>
        <v/>
      </c>
      <c r="BA156" s="159" t="str">
        <f>IF(BA155="","",VLOOKUP(BA155,'シフト記号表（従来型・ユニット型共通）'!$C$6:$L$47,10,FALSE))</f>
        <v/>
      </c>
      <c r="BB156" s="160" t="str">
        <f>IF(BB155="","",VLOOKUP(BB155,'シフト記号表（従来型・ユニット型共通）'!$C$6:$L$47,10,FALSE))</f>
        <v/>
      </c>
      <c r="BC156" s="158" t="str">
        <f>IF(BC155="","",VLOOKUP(BC155,'シフト記号表（従来型・ユニット型共通）'!$C$6:$L$47,10,FALSE))</f>
        <v/>
      </c>
      <c r="BD156" s="159" t="str">
        <f>IF(BD155="","",VLOOKUP(BD155,'シフト記号表（従来型・ユニット型共通）'!$C$6:$L$47,10,FALSE))</f>
        <v/>
      </c>
      <c r="BE156" s="159" t="str">
        <f>IF(BE155="","",VLOOKUP(BE155,'シフト記号表（従来型・ユニット型共通）'!$C$6:$L$47,10,FALSE))</f>
        <v/>
      </c>
      <c r="BF156" s="1077">
        <f>IF($BI$3="４週",SUM(AA156:BB156),IF($BI$3="暦月",SUM(AA156:BE156),""))</f>
        <v>0</v>
      </c>
      <c r="BG156" s="1078"/>
      <c r="BH156" s="1079">
        <f>IF($BI$3="４週",BF156/4,IF($BI$3="暦月",(BF156/($BI$8/7)),""))</f>
        <v>0</v>
      </c>
      <c r="BI156" s="1078"/>
      <c r="BJ156" s="1074"/>
      <c r="BK156" s="1075"/>
      <c r="BL156" s="1075"/>
      <c r="BM156" s="1075"/>
      <c r="BN156" s="1076"/>
    </row>
    <row r="157" spans="2:66" ht="20.25" customHeight="1" x14ac:dyDescent="0.15">
      <c r="B157" s="992">
        <f>B155+1</f>
        <v>71</v>
      </c>
      <c r="C157" s="994"/>
      <c r="D157" s="996"/>
      <c r="E157" s="965"/>
      <c r="F157" s="997"/>
      <c r="G157" s="999"/>
      <c r="H157" s="1000"/>
      <c r="I157" s="153"/>
      <c r="J157" s="154"/>
      <c r="K157" s="153"/>
      <c r="L157" s="154"/>
      <c r="M157" s="1003"/>
      <c r="N157" s="1004"/>
      <c r="O157" s="1052"/>
      <c r="P157" s="1053"/>
      <c r="Q157" s="1053"/>
      <c r="R157" s="1000"/>
      <c r="S157" s="1022"/>
      <c r="T157" s="1023"/>
      <c r="U157" s="1023"/>
      <c r="V157" s="1023"/>
      <c r="W157" s="1024"/>
      <c r="X157" s="173" t="s">
        <v>192</v>
      </c>
      <c r="Z157" s="174"/>
      <c r="AA157" s="166"/>
      <c r="AB157" s="167"/>
      <c r="AC157" s="167"/>
      <c r="AD157" s="167"/>
      <c r="AE157" s="167"/>
      <c r="AF157" s="167"/>
      <c r="AG157" s="168"/>
      <c r="AH157" s="166"/>
      <c r="AI157" s="167"/>
      <c r="AJ157" s="167"/>
      <c r="AK157" s="167"/>
      <c r="AL157" s="167"/>
      <c r="AM157" s="167"/>
      <c r="AN157" s="168"/>
      <c r="AO157" s="166"/>
      <c r="AP157" s="167"/>
      <c r="AQ157" s="167"/>
      <c r="AR157" s="167"/>
      <c r="AS157" s="167"/>
      <c r="AT157" s="167"/>
      <c r="AU157" s="168"/>
      <c r="AV157" s="166"/>
      <c r="AW157" s="167"/>
      <c r="AX157" s="167"/>
      <c r="AY157" s="167"/>
      <c r="AZ157" s="167"/>
      <c r="BA157" s="167"/>
      <c r="BB157" s="168"/>
      <c r="BC157" s="166"/>
      <c r="BD157" s="167"/>
      <c r="BE157" s="169"/>
      <c r="BF157" s="1054"/>
      <c r="BG157" s="1055"/>
      <c r="BH157" s="1056"/>
      <c r="BI157" s="1057"/>
      <c r="BJ157" s="1058"/>
      <c r="BK157" s="1059"/>
      <c r="BL157" s="1059"/>
      <c r="BM157" s="1059"/>
      <c r="BN157" s="1060"/>
    </row>
    <row r="158" spans="2:66" ht="20.25" customHeight="1" x14ac:dyDescent="0.15">
      <c r="B158" s="993"/>
      <c r="C158" s="995"/>
      <c r="D158" s="998"/>
      <c r="E158" s="965"/>
      <c r="F158" s="997"/>
      <c r="G158" s="1080"/>
      <c r="H158" s="1081"/>
      <c r="I158" s="175"/>
      <c r="J158" s="176">
        <f>G157</f>
        <v>0</v>
      </c>
      <c r="K158" s="175"/>
      <c r="L158" s="176">
        <f>M157</f>
        <v>0</v>
      </c>
      <c r="M158" s="1082"/>
      <c r="N158" s="1083"/>
      <c r="O158" s="1084"/>
      <c r="P158" s="1085"/>
      <c r="Q158" s="1085"/>
      <c r="R158" s="1081"/>
      <c r="S158" s="1022"/>
      <c r="T158" s="1023"/>
      <c r="U158" s="1023"/>
      <c r="V158" s="1023"/>
      <c r="W158" s="1024"/>
      <c r="X158" s="170" t="s">
        <v>195</v>
      </c>
      <c r="Y158" s="171"/>
      <c r="Z158" s="172"/>
      <c r="AA158" s="158" t="str">
        <f>IF(AA157="","",VLOOKUP(AA157,'シフト記号表（従来型・ユニット型共通）'!$C$6:$L$47,10,FALSE))</f>
        <v/>
      </c>
      <c r="AB158" s="159" t="str">
        <f>IF(AB157="","",VLOOKUP(AB157,'シフト記号表（従来型・ユニット型共通）'!$C$6:$L$47,10,FALSE))</f>
        <v/>
      </c>
      <c r="AC158" s="159" t="str">
        <f>IF(AC157="","",VLOOKUP(AC157,'シフト記号表（従来型・ユニット型共通）'!$C$6:$L$47,10,FALSE))</f>
        <v/>
      </c>
      <c r="AD158" s="159" t="str">
        <f>IF(AD157="","",VLOOKUP(AD157,'シフト記号表（従来型・ユニット型共通）'!$C$6:$L$47,10,FALSE))</f>
        <v/>
      </c>
      <c r="AE158" s="159" t="str">
        <f>IF(AE157="","",VLOOKUP(AE157,'シフト記号表（従来型・ユニット型共通）'!$C$6:$L$47,10,FALSE))</f>
        <v/>
      </c>
      <c r="AF158" s="159" t="str">
        <f>IF(AF157="","",VLOOKUP(AF157,'シフト記号表（従来型・ユニット型共通）'!$C$6:$L$47,10,FALSE))</f>
        <v/>
      </c>
      <c r="AG158" s="160" t="str">
        <f>IF(AG157="","",VLOOKUP(AG157,'シフト記号表（従来型・ユニット型共通）'!$C$6:$L$47,10,FALSE))</f>
        <v/>
      </c>
      <c r="AH158" s="158" t="str">
        <f>IF(AH157="","",VLOOKUP(AH157,'シフト記号表（従来型・ユニット型共通）'!$C$6:$L$47,10,FALSE))</f>
        <v/>
      </c>
      <c r="AI158" s="159" t="str">
        <f>IF(AI157="","",VLOOKUP(AI157,'シフト記号表（従来型・ユニット型共通）'!$C$6:$L$47,10,FALSE))</f>
        <v/>
      </c>
      <c r="AJ158" s="159" t="str">
        <f>IF(AJ157="","",VLOOKUP(AJ157,'シフト記号表（従来型・ユニット型共通）'!$C$6:$L$47,10,FALSE))</f>
        <v/>
      </c>
      <c r="AK158" s="159" t="str">
        <f>IF(AK157="","",VLOOKUP(AK157,'シフト記号表（従来型・ユニット型共通）'!$C$6:$L$47,10,FALSE))</f>
        <v/>
      </c>
      <c r="AL158" s="159" t="str">
        <f>IF(AL157="","",VLOOKUP(AL157,'シフト記号表（従来型・ユニット型共通）'!$C$6:$L$47,10,FALSE))</f>
        <v/>
      </c>
      <c r="AM158" s="159" t="str">
        <f>IF(AM157="","",VLOOKUP(AM157,'シフト記号表（従来型・ユニット型共通）'!$C$6:$L$47,10,FALSE))</f>
        <v/>
      </c>
      <c r="AN158" s="160" t="str">
        <f>IF(AN157="","",VLOOKUP(AN157,'シフト記号表（従来型・ユニット型共通）'!$C$6:$L$47,10,FALSE))</f>
        <v/>
      </c>
      <c r="AO158" s="158" t="str">
        <f>IF(AO157="","",VLOOKUP(AO157,'シフト記号表（従来型・ユニット型共通）'!$C$6:$L$47,10,FALSE))</f>
        <v/>
      </c>
      <c r="AP158" s="159" t="str">
        <f>IF(AP157="","",VLOOKUP(AP157,'シフト記号表（従来型・ユニット型共通）'!$C$6:$L$47,10,FALSE))</f>
        <v/>
      </c>
      <c r="AQ158" s="159" t="str">
        <f>IF(AQ157="","",VLOOKUP(AQ157,'シフト記号表（従来型・ユニット型共通）'!$C$6:$L$47,10,FALSE))</f>
        <v/>
      </c>
      <c r="AR158" s="159" t="str">
        <f>IF(AR157="","",VLOOKUP(AR157,'シフト記号表（従来型・ユニット型共通）'!$C$6:$L$47,10,FALSE))</f>
        <v/>
      </c>
      <c r="AS158" s="159" t="str">
        <f>IF(AS157="","",VLOOKUP(AS157,'シフト記号表（従来型・ユニット型共通）'!$C$6:$L$47,10,FALSE))</f>
        <v/>
      </c>
      <c r="AT158" s="159" t="str">
        <f>IF(AT157="","",VLOOKUP(AT157,'シフト記号表（従来型・ユニット型共通）'!$C$6:$L$47,10,FALSE))</f>
        <v/>
      </c>
      <c r="AU158" s="160" t="str">
        <f>IF(AU157="","",VLOOKUP(AU157,'シフト記号表（従来型・ユニット型共通）'!$C$6:$L$47,10,FALSE))</f>
        <v/>
      </c>
      <c r="AV158" s="158" t="str">
        <f>IF(AV157="","",VLOOKUP(AV157,'シフト記号表（従来型・ユニット型共通）'!$C$6:$L$47,10,FALSE))</f>
        <v/>
      </c>
      <c r="AW158" s="159" t="str">
        <f>IF(AW157="","",VLOOKUP(AW157,'シフト記号表（従来型・ユニット型共通）'!$C$6:$L$47,10,FALSE))</f>
        <v/>
      </c>
      <c r="AX158" s="159" t="str">
        <f>IF(AX157="","",VLOOKUP(AX157,'シフト記号表（従来型・ユニット型共通）'!$C$6:$L$47,10,FALSE))</f>
        <v/>
      </c>
      <c r="AY158" s="159" t="str">
        <f>IF(AY157="","",VLOOKUP(AY157,'シフト記号表（従来型・ユニット型共通）'!$C$6:$L$47,10,FALSE))</f>
        <v/>
      </c>
      <c r="AZ158" s="159" t="str">
        <f>IF(AZ157="","",VLOOKUP(AZ157,'シフト記号表（従来型・ユニット型共通）'!$C$6:$L$47,10,FALSE))</f>
        <v/>
      </c>
      <c r="BA158" s="159" t="str">
        <f>IF(BA157="","",VLOOKUP(BA157,'シフト記号表（従来型・ユニット型共通）'!$C$6:$L$47,10,FALSE))</f>
        <v/>
      </c>
      <c r="BB158" s="160" t="str">
        <f>IF(BB157="","",VLOOKUP(BB157,'シフト記号表（従来型・ユニット型共通）'!$C$6:$L$47,10,FALSE))</f>
        <v/>
      </c>
      <c r="BC158" s="158" t="str">
        <f>IF(BC157="","",VLOOKUP(BC157,'シフト記号表（従来型・ユニット型共通）'!$C$6:$L$47,10,FALSE))</f>
        <v/>
      </c>
      <c r="BD158" s="159" t="str">
        <f>IF(BD157="","",VLOOKUP(BD157,'シフト記号表（従来型・ユニット型共通）'!$C$6:$L$47,10,FALSE))</f>
        <v/>
      </c>
      <c r="BE158" s="159" t="str">
        <f>IF(BE157="","",VLOOKUP(BE157,'シフト記号表（従来型・ユニット型共通）'!$C$6:$L$47,10,FALSE))</f>
        <v/>
      </c>
      <c r="BF158" s="1077">
        <f>IF($BI$3="４週",SUM(AA158:BB158),IF($BI$3="暦月",SUM(AA158:BE158),""))</f>
        <v>0</v>
      </c>
      <c r="BG158" s="1078"/>
      <c r="BH158" s="1079">
        <f>IF($BI$3="４週",BF158/4,IF($BI$3="暦月",(BF158/($BI$8/7)),""))</f>
        <v>0</v>
      </c>
      <c r="BI158" s="1078"/>
      <c r="BJ158" s="1074"/>
      <c r="BK158" s="1075"/>
      <c r="BL158" s="1075"/>
      <c r="BM158" s="1075"/>
      <c r="BN158" s="1076"/>
    </row>
    <row r="159" spans="2:66" ht="20.25" customHeight="1" x14ac:dyDescent="0.15">
      <c r="B159" s="992">
        <f>B157+1</f>
        <v>72</v>
      </c>
      <c r="C159" s="994"/>
      <c r="D159" s="996"/>
      <c r="E159" s="965"/>
      <c r="F159" s="997"/>
      <c r="G159" s="999"/>
      <c r="H159" s="1000"/>
      <c r="I159" s="153"/>
      <c r="J159" s="154"/>
      <c r="K159" s="153"/>
      <c r="L159" s="154"/>
      <c r="M159" s="1003"/>
      <c r="N159" s="1004"/>
      <c r="O159" s="1052"/>
      <c r="P159" s="1053"/>
      <c r="Q159" s="1053"/>
      <c r="R159" s="1000"/>
      <c r="S159" s="1022"/>
      <c r="T159" s="1023"/>
      <c r="U159" s="1023"/>
      <c r="V159" s="1023"/>
      <c r="W159" s="1024"/>
      <c r="X159" s="173" t="s">
        <v>192</v>
      </c>
      <c r="Z159" s="174"/>
      <c r="AA159" s="166"/>
      <c r="AB159" s="167"/>
      <c r="AC159" s="167"/>
      <c r="AD159" s="167"/>
      <c r="AE159" s="167"/>
      <c r="AF159" s="167"/>
      <c r="AG159" s="168"/>
      <c r="AH159" s="166"/>
      <c r="AI159" s="167"/>
      <c r="AJ159" s="167"/>
      <c r="AK159" s="167"/>
      <c r="AL159" s="167"/>
      <c r="AM159" s="167"/>
      <c r="AN159" s="168"/>
      <c r="AO159" s="166"/>
      <c r="AP159" s="167"/>
      <c r="AQ159" s="167"/>
      <c r="AR159" s="167"/>
      <c r="AS159" s="167"/>
      <c r="AT159" s="167"/>
      <c r="AU159" s="168"/>
      <c r="AV159" s="166"/>
      <c r="AW159" s="167"/>
      <c r="AX159" s="167"/>
      <c r="AY159" s="167"/>
      <c r="AZ159" s="167"/>
      <c r="BA159" s="167"/>
      <c r="BB159" s="168"/>
      <c r="BC159" s="166"/>
      <c r="BD159" s="167"/>
      <c r="BE159" s="169"/>
      <c r="BF159" s="1054"/>
      <c r="BG159" s="1055"/>
      <c r="BH159" s="1056"/>
      <c r="BI159" s="1057"/>
      <c r="BJ159" s="1058"/>
      <c r="BK159" s="1059"/>
      <c r="BL159" s="1059"/>
      <c r="BM159" s="1059"/>
      <c r="BN159" s="1060"/>
    </row>
    <row r="160" spans="2:66" ht="20.25" customHeight="1" x14ac:dyDescent="0.15">
      <c r="B160" s="993"/>
      <c r="C160" s="995"/>
      <c r="D160" s="998"/>
      <c r="E160" s="965"/>
      <c r="F160" s="997"/>
      <c r="G160" s="1080"/>
      <c r="H160" s="1081"/>
      <c r="I160" s="175"/>
      <c r="J160" s="176">
        <f>G159</f>
        <v>0</v>
      </c>
      <c r="K160" s="175"/>
      <c r="L160" s="176">
        <f>M159</f>
        <v>0</v>
      </c>
      <c r="M160" s="1082"/>
      <c r="N160" s="1083"/>
      <c r="O160" s="1084"/>
      <c r="P160" s="1085"/>
      <c r="Q160" s="1085"/>
      <c r="R160" s="1081"/>
      <c r="S160" s="1022"/>
      <c r="T160" s="1023"/>
      <c r="U160" s="1023"/>
      <c r="V160" s="1023"/>
      <c r="W160" s="1024"/>
      <c r="X160" s="170" t="s">
        <v>195</v>
      </c>
      <c r="Y160" s="171"/>
      <c r="Z160" s="172"/>
      <c r="AA160" s="158" t="str">
        <f>IF(AA159="","",VLOOKUP(AA159,'シフト記号表（従来型・ユニット型共通）'!$C$6:$L$47,10,FALSE))</f>
        <v/>
      </c>
      <c r="AB160" s="159" t="str">
        <f>IF(AB159="","",VLOOKUP(AB159,'シフト記号表（従来型・ユニット型共通）'!$C$6:$L$47,10,FALSE))</f>
        <v/>
      </c>
      <c r="AC160" s="159" t="str">
        <f>IF(AC159="","",VLOOKUP(AC159,'シフト記号表（従来型・ユニット型共通）'!$C$6:$L$47,10,FALSE))</f>
        <v/>
      </c>
      <c r="AD160" s="159" t="str">
        <f>IF(AD159="","",VLOOKUP(AD159,'シフト記号表（従来型・ユニット型共通）'!$C$6:$L$47,10,FALSE))</f>
        <v/>
      </c>
      <c r="AE160" s="159" t="str">
        <f>IF(AE159="","",VLOOKUP(AE159,'シフト記号表（従来型・ユニット型共通）'!$C$6:$L$47,10,FALSE))</f>
        <v/>
      </c>
      <c r="AF160" s="159" t="str">
        <f>IF(AF159="","",VLOOKUP(AF159,'シフト記号表（従来型・ユニット型共通）'!$C$6:$L$47,10,FALSE))</f>
        <v/>
      </c>
      <c r="AG160" s="160" t="str">
        <f>IF(AG159="","",VLOOKUP(AG159,'シフト記号表（従来型・ユニット型共通）'!$C$6:$L$47,10,FALSE))</f>
        <v/>
      </c>
      <c r="AH160" s="158" t="str">
        <f>IF(AH159="","",VLOOKUP(AH159,'シフト記号表（従来型・ユニット型共通）'!$C$6:$L$47,10,FALSE))</f>
        <v/>
      </c>
      <c r="AI160" s="159" t="str">
        <f>IF(AI159="","",VLOOKUP(AI159,'シフト記号表（従来型・ユニット型共通）'!$C$6:$L$47,10,FALSE))</f>
        <v/>
      </c>
      <c r="AJ160" s="159" t="str">
        <f>IF(AJ159="","",VLOOKUP(AJ159,'シフト記号表（従来型・ユニット型共通）'!$C$6:$L$47,10,FALSE))</f>
        <v/>
      </c>
      <c r="AK160" s="159" t="str">
        <f>IF(AK159="","",VLOOKUP(AK159,'シフト記号表（従来型・ユニット型共通）'!$C$6:$L$47,10,FALSE))</f>
        <v/>
      </c>
      <c r="AL160" s="159" t="str">
        <f>IF(AL159="","",VLOOKUP(AL159,'シフト記号表（従来型・ユニット型共通）'!$C$6:$L$47,10,FALSE))</f>
        <v/>
      </c>
      <c r="AM160" s="159" t="str">
        <f>IF(AM159="","",VLOOKUP(AM159,'シフト記号表（従来型・ユニット型共通）'!$C$6:$L$47,10,FALSE))</f>
        <v/>
      </c>
      <c r="AN160" s="160" t="str">
        <f>IF(AN159="","",VLOOKUP(AN159,'シフト記号表（従来型・ユニット型共通）'!$C$6:$L$47,10,FALSE))</f>
        <v/>
      </c>
      <c r="AO160" s="158" t="str">
        <f>IF(AO159="","",VLOOKUP(AO159,'シフト記号表（従来型・ユニット型共通）'!$C$6:$L$47,10,FALSE))</f>
        <v/>
      </c>
      <c r="AP160" s="159" t="str">
        <f>IF(AP159="","",VLOOKUP(AP159,'シフト記号表（従来型・ユニット型共通）'!$C$6:$L$47,10,FALSE))</f>
        <v/>
      </c>
      <c r="AQ160" s="159" t="str">
        <f>IF(AQ159="","",VLOOKUP(AQ159,'シフト記号表（従来型・ユニット型共通）'!$C$6:$L$47,10,FALSE))</f>
        <v/>
      </c>
      <c r="AR160" s="159" t="str">
        <f>IF(AR159="","",VLOOKUP(AR159,'シフト記号表（従来型・ユニット型共通）'!$C$6:$L$47,10,FALSE))</f>
        <v/>
      </c>
      <c r="AS160" s="159" t="str">
        <f>IF(AS159="","",VLOOKUP(AS159,'シフト記号表（従来型・ユニット型共通）'!$C$6:$L$47,10,FALSE))</f>
        <v/>
      </c>
      <c r="AT160" s="159" t="str">
        <f>IF(AT159="","",VLOOKUP(AT159,'シフト記号表（従来型・ユニット型共通）'!$C$6:$L$47,10,FALSE))</f>
        <v/>
      </c>
      <c r="AU160" s="160" t="str">
        <f>IF(AU159="","",VLOOKUP(AU159,'シフト記号表（従来型・ユニット型共通）'!$C$6:$L$47,10,FALSE))</f>
        <v/>
      </c>
      <c r="AV160" s="158" t="str">
        <f>IF(AV159="","",VLOOKUP(AV159,'シフト記号表（従来型・ユニット型共通）'!$C$6:$L$47,10,FALSE))</f>
        <v/>
      </c>
      <c r="AW160" s="159" t="str">
        <f>IF(AW159="","",VLOOKUP(AW159,'シフト記号表（従来型・ユニット型共通）'!$C$6:$L$47,10,FALSE))</f>
        <v/>
      </c>
      <c r="AX160" s="159" t="str">
        <f>IF(AX159="","",VLOOKUP(AX159,'シフト記号表（従来型・ユニット型共通）'!$C$6:$L$47,10,FALSE))</f>
        <v/>
      </c>
      <c r="AY160" s="159" t="str">
        <f>IF(AY159="","",VLOOKUP(AY159,'シフト記号表（従来型・ユニット型共通）'!$C$6:$L$47,10,FALSE))</f>
        <v/>
      </c>
      <c r="AZ160" s="159" t="str">
        <f>IF(AZ159="","",VLOOKUP(AZ159,'シフト記号表（従来型・ユニット型共通）'!$C$6:$L$47,10,FALSE))</f>
        <v/>
      </c>
      <c r="BA160" s="159" t="str">
        <f>IF(BA159="","",VLOOKUP(BA159,'シフト記号表（従来型・ユニット型共通）'!$C$6:$L$47,10,FALSE))</f>
        <v/>
      </c>
      <c r="BB160" s="160" t="str">
        <f>IF(BB159="","",VLOOKUP(BB159,'シフト記号表（従来型・ユニット型共通）'!$C$6:$L$47,10,FALSE))</f>
        <v/>
      </c>
      <c r="BC160" s="158" t="str">
        <f>IF(BC159="","",VLOOKUP(BC159,'シフト記号表（従来型・ユニット型共通）'!$C$6:$L$47,10,FALSE))</f>
        <v/>
      </c>
      <c r="BD160" s="159" t="str">
        <f>IF(BD159="","",VLOOKUP(BD159,'シフト記号表（従来型・ユニット型共通）'!$C$6:$L$47,10,FALSE))</f>
        <v/>
      </c>
      <c r="BE160" s="159" t="str">
        <f>IF(BE159="","",VLOOKUP(BE159,'シフト記号表（従来型・ユニット型共通）'!$C$6:$L$47,10,FALSE))</f>
        <v/>
      </c>
      <c r="BF160" s="1077">
        <f>IF($BI$3="４週",SUM(AA160:BB160),IF($BI$3="暦月",SUM(AA160:BE160),""))</f>
        <v>0</v>
      </c>
      <c r="BG160" s="1078"/>
      <c r="BH160" s="1079">
        <f>IF($BI$3="４週",BF160/4,IF($BI$3="暦月",(BF160/($BI$8/7)),""))</f>
        <v>0</v>
      </c>
      <c r="BI160" s="1078"/>
      <c r="BJ160" s="1074"/>
      <c r="BK160" s="1075"/>
      <c r="BL160" s="1075"/>
      <c r="BM160" s="1075"/>
      <c r="BN160" s="1076"/>
    </row>
    <row r="161" spans="2:66" ht="20.25" customHeight="1" x14ac:dyDescent="0.15">
      <c r="B161" s="992">
        <f>B159+1</f>
        <v>73</v>
      </c>
      <c r="C161" s="994"/>
      <c r="D161" s="996"/>
      <c r="E161" s="965"/>
      <c r="F161" s="997"/>
      <c r="G161" s="999"/>
      <c r="H161" s="1000"/>
      <c r="I161" s="153"/>
      <c r="J161" s="154"/>
      <c r="K161" s="153"/>
      <c r="L161" s="154"/>
      <c r="M161" s="1003"/>
      <c r="N161" s="1004"/>
      <c r="O161" s="1052"/>
      <c r="P161" s="1053"/>
      <c r="Q161" s="1053"/>
      <c r="R161" s="1000"/>
      <c r="S161" s="1022"/>
      <c r="T161" s="1023"/>
      <c r="U161" s="1023"/>
      <c r="V161" s="1023"/>
      <c r="W161" s="1024"/>
      <c r="X161" s="173" t="s">
        <v>192</v>
      </c>
      <c r="Z161" s="174"/>
      <c r="AA161" s="166"/>
      <c r="AB161" s="167"/>
      <c r="AC161" s="167"/>
      <c r="AD161" s="167"/>
      <c r="AE161" s="167"/>
      <c r="AF161" s="167"/>
      <c r="AG161" s="168"/>
      <c r="AH161" s="166"/>
      <c r="AI161" s="167"/>
      <c r="AJ161" s="167"/>
      <c r="AK161" s="167"/>
      <c r="AL161" s="167"/>
      <c r="AM161" s="167"/>
      <c r="AN161" s="168"/>
      <c r="AO161" s="166"/>
      <c r="AP161" s="167"/>
      <c r="AQ161" s="167"/>
      <c r="AR161" s="167"/>
      <c r="AS161" s="167"/>
      <c r="AT161" s="167"/>
      <c r="AU161" s="168"/>
      <c r="AV161" s="166"/>
      <c r="AW161" s="167"/>
      <c r="AX161" s="167"/>
      <c r="AY161" s="167"/>
      <c r="AZ161" s="167"/>
      <c r="BA161" s="167"/>
      <c r="BB161" s="168"/>
      <c r="BC161" s="166"/>
      <c r="BD161" s="167"/>
      <c r="BE161" s="169"/>
      <c r="BF161" s="1054"/>
      <c r="BG161" s="1055"/>
      <c r="BH161" s="1056"/>
      <c r="BI161" s="1057"/>
      <c r="BJ161" s="1058"/>
      <c r="BK161" s="1059"/>
      <c r="BL161" s="1059"/>
      <c r="BM161" s="1059"/>
      <c r="BN161" s="1060"/>
    </row>
    <row r="162" spans="2:66" ht="20.25" customHeight="1" x14ac:dyDescent="0.15">
      <c r="B162" s="993"/>
      <c r="C162" s="995"/>
      <c r="D162" s="998"/>
      <c r="E162" s="965"/>
      <c r="F162" s="997"/>
      <c r="G162" s="1080"/>
      <c r="H162" s="1081"/>
      <c r="I162" s="175"/>
      <c r="J162" s="176">
        <f>G161</f>
        <v>0</v>
      </c>
      <c r="K162" s="175"/>
      <c r="L162" s="176">
        <f>M161</f>
        <v>0</v>
      </c>
      <c r="M162" s="1082"/>
      <c r="N162" s="1083"/>
      <c r="O162" s="1084"/>
      <c r="P162" s="1085"/>
      <c r="Q162" s="1085"/>
      <c r="R162" s="1081"/>
      <c r="S162" s="1022"/>
      <c r="T162" s="1023"/>
      <c r="U162" s="1023"/>
      <c r="V162" s="1023"/>
      <c r="W162" s="1024"/>
      <c r="X162" s="170" t="s">
        <v>195</v>
      </c>
      <c r="Y162" s="171"/>
      <c r="Z162" s="172"/>
      <c r="AA162" s="158" t="str">
        <f>IF(AA161="","",VLOOKUP(AA161,'シフト記号表（従来型・ユニット型共通）'!$C$6:$L$47,10,FALSE))</f>
        <v/>
      </c>
      <c r="AB162" s="159" t="str">
        <f>IF(AB161="","",VLOOKUP(AB161,'シフト記号表（従来型・ユニット型共通）'!$C$6:$L$47,10,FALSE))</f>
        <v/>
      </c>
      <c r="AC162" s="159" t="str">
        <f>IF(AC161="","",VLOOKUP(AC161,'シフト記号表（従来型・ユニット型共通）'!$C$6:$L$47,10,FALSE))</f>
        <v/>
      </c>
      <c r="AD162" s="159" t="str">
        <f>IF(AD161="","",VLOOKUP(AD161,'シフト記号表（従来型・ユニット型共通）'!$C$6:$L$47,10,FALSE))</f>
        <v/>
      </c>
      <c r="AE162" s="159" t="str">
        <f>IF(AE161="","",VLOOKUP(AE161,'シフト記号表（従来型・ユニット型共通）'!$C$6:$L$47,10,FALSE))</f>
        <v/>
      </c>
      <c r="AF162" s="159" t="str">
        <f>IF(AF161="","",VLOOKUP(AF161,'シフト記号表（従来型・ユニット型共通）'!$C$6:$L$47,10,FALSE))</f>
        <v/>
      </c>
      <c r="AG162" s="160" t="str">
        <f>IF(AG161="","",VLOOKUP(AG161,'シフト記号表（従来型・ユニット型共通）'!$C$6:$L$47,10,FALSE))</f>
        <v/>
      </c>
      <c r="AH162" s="158" t="str">
        <f>IF(AH161="","",VLOOKUP(AH161,'シフト記号表（従来型・ユニット型共通）'!$C$6:$L$47,10,FALSE))</f>
        <v/>
      </c>
      <c r="AI162" s="159" t="str">
        <f>IF(AI161="","",VLOOKUP(AI161,'シフト記号表（従来型・ユニット型共通）'!$C$6:$L$47,10,FALSE))</f>
        <v/>
      </c>
      <c r="AJ162" s="159" t="str">
        <f>IF(AJ161="","",VLOOKUP(AJ161,'シフト記号表（従来型・ユニット型共通）'!$C$6:$L$47,10,FALSE))</f>
        <v/>
      </c>
      <c r="AK162" s="159" t="str">
        <f>IF(AK161="","",VLOOKUP(AK161,'シフト記号表（従来型・ユニット型共通）'!$C$6:$L$47,10,FALSE))</f>
        <v/>
      </c>
      <c r="AL162" s="159" t="str">
        <f>IF(AL161="","",VLOOKUP(AL161,'シフト記号表（従来型・ユニット型共通）'!$C$6:$L$47,10,FALSE))</f>
        <v/>
      </c>
      <c r="AM162" s="159" t="str">
        <f>IF(AM161="","",VLOOKUP(AM161,'シフト記号表（従来型・ユニット型共通）'!$C$6:$L$47,10,FALSE))</f>
        <v/>
      </c>
      <c r="AN162" s="160" t="str">
        <f>IF(AN161="","",VLOOKUP(AN161,'シフト記号表（従来型・ユニット型共通）'!$C$6:$L$47,10,FALSE))</f>
        <v/>
      </c>
      <c r="AO162" s="158" t="str">
        <f>IF(AO161="","",VLOOKUP(AO161,'シフト記号表（従来型・ユニット型共通）'!$C$6:$L$47,10,FALSE))</f>
        <v/>
      </c>
      <c r="AP162" s="159" t="str">
        <f>IF(AP161="","",VLOOKUP(AP161,'シフト記号表（従来型・ユニット型共通）'!$C$6:$L$47,10,FALSE))</f>
        <v/>
      </c>
      <c r="AQ162" s="159" t="str">
        <f>IF(AQ161="","",VLOOKUP(AQ161,'シフト記号表（従来型・ユニット型共通）'!$C$6:$L$47,10,FALSE))</f>
        <v/>
      </c>
      <c r="AR162" s="159" t="str">
        <f>IF(AR161="","",VLOOKUP(AR161,'シフト記号表（従来型・ユニット型共通）'!$C$6:$L$47,10,FALSE))</f>
        <v/>
      </c>
      <c r="AS162" s="159" t="str">
        <f>IF(AS161="","",VLOOKUP(AS161,'シフト記号表（従来型・ユニット型共通）'!$C$6:$L$47,10,FALSE))</f>
        <v/>
      </c>
      <c r="AT162" s="159" t="str">
        <f>IF(AT161="","",VLOOKUP(AT161,'シフト記号表（従来型・ユニット型共通）'!$C$6:$L$47,10,FALSE))</f>
        <v/>
      </c>
      <c r="AU162" s="160" t="str">
        <f>IF(AU161="","",VLOOKUP(AU161,'シフト記号表（従来型・ユニット型共通）'!$C$6:$L$47,10,FALSE))</f>
        <v/>
      </c>
      <c r="AV162" s="158" t="str">
        <f>IF(AV161="","",VLOOKUP(AV161,'シフト記号表（従来型・ユニット型共通）'!$C$6:$L$47,10,FALSE))</f>
        <v/>
      </c>
      <c r="AW162" s="159" t="str">
        <f>IF(AW161="","",VLOOKUP(AW161,'シフト記号表（従来型・ユニット型共通）'!$C$6:$L$47,10,FALSE))</f>
        <v/>
      </c>
      <c r="AX162" s="159" t="str">
        <f>IF(AX161="","",VLOOKUP(AX161,'シフト記号表（従来型・ユニット型共通）'!$C$6:$L$47,10,FALSE))</f>
        <v/>
      </c>
      <c r="AY162" s="159" t="str">
        <f>IF(AY161="","",VLOOKUP(AY161,'シフト記号表（従来型・ユニット型共通）'!$C$6:$L$47,10,FALSE))</f>
        <v/>
      </c>
      <c r="AZ162" s="159" t="str">
        <f>IF(AZ161="","",VLOOKUP(AZ161,'シフト記号表（従来型・ユニット型共通）'!$C$6:$L$47,10,FALSE))</f>
        <v/>
      </c>
      <c r="BA162" s="159" t="str">
        <f>IF(BA161="","",VLOOKUP(BA161,'シフト記号表（従来型・ユニット型共通）'!$C$6:$L$47,10,FALSE))</f>
        <v/>
      </c>
      <c r="BB162" s="160" t="str">
        <f>IF(BB161="","",VLOOKUP(BB161,'シフト記号表（従来型・ユニット型共通）'!$C$6:$L$47,10,FALSE))</f>
        <v/>
      </c>
      <c r="BC162" s="158" t="str">
        <f>IF(BC161="","",VLOOKUP(BC161,'シフト記号表（従来型・ユニット型共通）'!$C$6:$L$47,10,FALSE))</f>
        <v/>
      </c>
      <c r="BD162" s="159" t="str">
        <f>IF(BD161="","",VLOOKUP(BD161,'シフト記号表（従来型・ユニット型共通）'!$C$6:$L$47,10,FALSE))</f>
        <v/>
      </c>
      <c r="BE162" s="159" t="str">
        <f>IF(BE161="","",VLOOKUP(BE161,'シフト記号表（従来型・ユニット型共通）'!$C$6:$L$47,10,FALSE))</f>
        <v/>
      </c>
      <c r="BF162" s="1077">
        <f>IF($BI$3="４週",SUM(AA162:BB162),IF($BI$3="暦月",SUM(AA162:BE162),""))</f>
        <v>0</v>
      </c>
      <c r="BG162" s="1078"/>
      <c r="BH162" s="1079">
        <f>IF($BI$3="４週",BF162/4,IF($BI$3="暦月",(BF162/($BI$8/7)),""))</f>
        <v>0</v>
      </c>
      <c r="BI162" s="1078"/>
      <c r="BJ162" s="1074"/>
      <c r="BK162" s="1075"/>
      <c r="BL162" s="1075"/>
      <c r="BM162" s="1075"/>
      <c r="BN162" s="1076"/>
    </row>
    <row r="163" spans="2:66" ht="20.25" customHeight="1" x14ac:dyDescent="0.15">
      <c r="B163" s="992">
        <f>B161+1</f>
        <v>74</v>
      </c>
      <c r="C163" s="994"/>
      <c r="D163" s="996"/>
      <c r="E163" s="965"/>
      <c r="F163" s="997"/>
      <c r="G163" s="999"/>
      <c r="H163" s="1000"/>
      <c r="I163" s="153"/>
      <c r="J163" s="154"/>
      <c r="K163" s="153"/>
      <c r="L163" s="154"/>
      <c r="M163" s="1003"/>
      <c r="N163" s="1004"/>
      <c r="O163" s="1052"/>
      <c r="P163" s="1053"/>
      <c r="Q163" s="1053"/>
      <c r="R163" s="1000"/>
      <c r="S163" s="1022"/>
      <c r="T163" s="1023"/>
      <c r="U163" s="1023"/>
      <c r="V163" s="1023"/>
      <c r="W163" s="1024"/>
      <c r="X163" s="173" t="s">
        <v>192</v>
      </c>
      <c r="Z163" s="174"/>
      <c r="AA163" s="166"/>
      <c r="AB163" s="167"/>
      <c r="AC163" s="167"/>
      <c r="AD163" s="167"/>
      <c r="AE163" s="167"/>
      <c r="AF163" s="167"/>
      <c r="AG163" s="168"/>
      <c r="AH163" s="166"/>
      <c r="AI163" s="167"/>
      <c r="AJ163" s="167"/>
      <c r="AK163" s="167"/>
      <c r="AL163" s="167"/>
      <c r="AM163" s="167"/>
      <c r="AN163" s="168"/>
      <c r="AO163" s="166"/>
      <c r="AP163" s="167"/>
      <c r="AQ163" s="167"/>
      <c r="AR163" s="167"/>
      <c r="AS163" s="167"/>
      <c r="AT163" s="167"/>
      <c r="AU163" s="168"/>
      <c r="AV163" s="166"/>
      <c r="AW163" s="167"/>
      <c r="AX163" s="167"/>
      <c r="AY163" s="167"/>
      <c r="AZ163" s="167"/>
      <c r="BA163" s="167"/>
      <c r="BB163" s="168"/>
      <c r="BC163" s="166"/>
      <c r="BD163" s="167"/>
      <c r="BE163" s="169"/>
      <c r="BF163" s="1054"/>
      <c r="BG163" s="1055"/>
      <c r="BH163" s="1056"/>
      <c r="BI163" s="1057"/>
      <c r="BJ163" s="1058"/>
      <c r="BK163" s="1059"/>
      <c r="BL163" s="1059"/>
      <c r="BM163" s="1059"/>
      <c r="BN163" s="1060"/>
    </row>
    <row r="164" spans="2:66" ht="20.25" customHeight="1" x14ac:dyDescent="0.15">
      <c r="B164" s="993"/>
      <c r="C164" s="995"/>
      <c r="D164" s="998"/>
      <c r="E164" s="965"/>
      <c r="F164" s="997"/>
      <c r="G164" s="1080"/>
      <c r="H164" s="1081"/>
      <c r="I164" s="175"/>
      <c r="J164" s="176">
        <f>G163</f>
        <v>0</v>
      </c>
      <c r="K164" s="175"/>
      <c r="L164" s="176">
        <f>M163</f>
        <v>0</v>
      </c>
      <c r="M164" s="1082"/>
      <c r="N164" s="1083"/>
      <c r="O164" s="1084"/>
      <c r="P164" s="1085"/>
      <c r="Q164" s="1085"/>
      <c r="R164" s="1081"/>
      <c r="S164" s="1022"/>
      <c r="T164" s="1023"/>
      <c r="U164" s="1023"/>
      <c r="V164" s="1023"/>
      <c r="W164" s="1024"/>
      <c r="X164" s="170" t="s">
        <v>195</v>
      </c>
      <c r="Y164" s="171"/>
      <c r="Z164" s="172"/>
      <c r="AA164" s="158" t="str">
        <f>IF(AA163="","",VLOOKUP(AA163,'シフト記号表（従来型・ユニット型共通）'!$C$6:$L$47,10,FALSE))</f>
        <v/>
      </c>
      <c r="AB164" s="159" t="str">
        <f>IF(AB163="","",VLOOKUP(AB163,'シフト記号表（従来型・ユニット型共通）'!$C$6:$L$47,10,FALSE))</f>
        <v/>
      </c>
      <c r="AC164" s="159" t="str">
        <f>IF(AC163="","",VLOOKUP(AC163,'シフト記号表（従来型・ユニット型共通）'!$C$6:$L$47,10,FALSE))</f>
        <v/>
      </c>
      <c r="AD164" s="159" t="str">
        <f>IF(AD163="","",VLOOKUP(AD163,'シフト記号表（従来型・ユニット型共通）'!$C$6:$L$47,10,FALSE))</f>
        <v/>
      </c>
      <c r="AE164" s="159" t="str">
        <f>IF(AE163="","",VLOOKUP(AE163,'シフト記号表（従来型・ユニット型共通）'!$C$6:$L$47,10,FALSE))</f>
        <v/>
      </c>
      <c r="AF164" s="159" t="str">
        <f>IF(AF163="","",VLOOKUP(AF163,'シフト記号表（従来型・ユニット型共通）'!$C$6:$L$47,10,FALSE))</f>
        <v/>
      </c>
      <c r="AG164" s="160" t="str">
        <f>IF(AG163="","",VLOOKUP(AG163,'シフト記号表（従来型・ユニット型共通）'!$C$6:$L$47,10,FALSE))</f>
        <v/>
      </c>
      <c r="AH164" s="158" t="str">
        <f>IF(AH163="","",VLOOKUP(AH163,'シフト記号表（従来型・ユニット型共通）'!$C$6:$L$47,10,FALSE))</f>
        <v/>
      </c>
      <c r="AI164" s="159" t="str">
        <f>IF(AI163="","",VLOOKUP(AI163,'シフト記号表（従来型・ユニット型共通）'!$C$6:$L$47,10,FALSE))</f>
        <v/>
      </c>
      <c r="AJ164" s="159" t="str">
        <f>IF(AJ163="","",VLOOKUP(AJ163,'シフト記号表（従来型・ユニット型共通）'!$C$6:$L$47,10,FALSE))</f>
        <v/>
      </c>
      <c r="AK164" s="159" t="str">
        <f>IF(AK163="","",VLOOKUP(AK163,'シフト記号表（従来型・ユニット型共通）'!$C$6:$L$47,10,FALSE))</f>
        <v/>
      </c>
      <c r="AL164" s="159" t="str">
        <f>IF(AL163="","",VLOOKUP(AL163,'シフト記号表（従来型・ユニット型共通）'!$C$6:$L$47,10,FALSE))</f>
        <v/>
      </c>
      <c r="AM164" s="159" t="str">
        <f>IF(AM163="","",VLOOKUP(AM163,'シフト記号表（従来型・ユニット型共通）'!$C$6:$L$47,10,FALSE))</f>
        <v/>
      </c>
      <c r="AN164" s="160" t="str">
        <f>IF(AN163="","",VLOOKUP(AN163,'シフト記号表（従来型・ユニット型共通）'!$C$6:$L$47,10,FALSE))</f>
        <v/>
      </c>
      <c r="AO164" s="158" t="str">
        <f>IF(AO163="","",VLOOKUP(AO163,'シフト記号表（従来型・ユニット型共通）'!$C$6:$L$47,10,FALSE))</f>
        <v/>
      </c>
      <c r="AP164" s="159" t="str">
        <f>IF(AP163="","",VLOOKUP(AP163,'シフト記号表（従来型・ユニット型共通）'!$C$6:$L$47,10,FALSE))</f>
        <v/>
      </c>
      <c r="AQ164" s="159" t="str">
        <f>IF(AQ163="","",VLOOKUP(AQ163,'シフト記号表（従来型・ユニット型共通）'!$C$6:$L$47,10,FALSE))</f>
        <v/>
      </c>
      <c r="AR164" s="159" t="str">
        <f>IF(AR163="","",VLOOKUP(AR163,'シフト記号表（従来型・ユニット型共通）'!$C$6:$L$47,10,FALSE))</f>
        <v/>
      </c>
      <c r="AS164" s="159" t="str">
        <f>IF(AS163="","",VLOOKUP(AS163,'シフト記号表（従来型・ユニット型共通）'!$C$6:$L$47,10,FALSE))</f>
        <v/>
      </c>
      <c r="AT164" s="159" t="str">
        <f>IF(AT163="","",VLOOKUP(AT163,'シフト記号表（従来型・ユニット型共通）'!$C$6:$L$47,10,FALSE))</f>
        <v/>
      </c>
      <c r="AU164" s="160" t="str">
        <f>IF(AU163="","",VLOOKUP(AU163,'シフト記号表（従来型・ユニット型共通）'!$C$6:$L$47,10,FALSE))</f>
        <v/>
      </c>
      <c r="AV164" s="158" t="str">
        <f>IF(AV163="","",VLOOKUP(AV163,'シフト記号表（従来型・ユニット型共通）'!$C$6:$L$47,10,FALSE))</f>
        <v/>
      </c>
      <c r="AW164" s="159" t="str">
        <f>IF(AW163="","",VLOOKUP(AW163,'シフト記号表（従来型・ユニット型共通）'!$C$6:$L$47,10,FALSE))</f>
        <v/>
      </c>
      <c r="AX164" s="159" t="str">
        <f>IF(AX163="","",VLOOKUP(AX163,'シフト記号表（従来型・ユニット型共通）'!$C$6:$L$47,10,FALSE))</f>
        <v/>
      </c>
      <c r="AY164" s="159" t="str">
        <f>IF(AY163="","",VLOOKUP(AY163,'シフト記号表（従来型・ユニット型共通）'!$C$6:$L$47,10,FALSE))</f>
        <v/>
      </c>
      <c r="AZ164" s="159" t="str">
        <f>IF(AZ163="","",VLOOKUP(AZ163,'シフト記号表（従来型・ユニット型共通）'!$C$6:$L$47,10,FALSE))</f>
        <v/>
      </c>
      <c r="BA164" s="159" t="str">
        <f>IF(BA163="","",VLOOKUP(BA163,'シフト記号表（従来型・ユニット型共通）'!$C$6:$L$47,10,FALSE))</f>
        <v/>
      </c>
      <c r="BB164" s="160" t="str">
        <f>IF(BB163="","",VLOOKUP(BB163,'シフト記号表（従来型・ユニット型共通）'!$C$6:$L$47,10,FALSE))</f>
        <v/>
      </c>
      <c r="BC164" s="158" t="str">
        <f>IF(BC163="","",VLOOKUP(BC163,'シフト記号表（従来型・ユニット型共通）'!$C$6:$L$47,10,FALSE))</f>
        <v/>
      </c>
      <c r="BD164" s="159" t="str">
        <f>IF(BD163="","",VLOOKUP(BD163,'シフト記号表（従来型・ユニット型共通）'!$C$6:$L$47,10,FALSE))</f>
        <v/>
      </c>
      <c r="BE164" s="159" t="str">
        <f>IF(BE163="","",VLOOKUP(BE163,'シフト記号表（従来型・ユニット型共通）'!$C$6:$L$47,10,FALSE))</f>
        <v/>
      </c>
      <c r="BF164" s="1077">
        <f>IF($BI$3="４週",SUM(AA164:BB164),IF($BI$3="暦月",SUM(AA164:BE164),""))</f>
        <v>0</v>
      </c>
      <c r="BG164" s="1078"/>
      <c r="BH164" s="1079">
        <f>IF($BI$3="４週",BF164/4,IF($BI$3="暦月",(BF164/($BI$8/7)),""))</f>
        <v>0</v>
      </c>
      <c r="BI164" s="1078"/>
      <c r="BJ164" s="1074"/>
      <c r="BK164" s="1075"/>
      <c r="BL164" s="1075"/>
      <c r="BM164" s="1075"/>
      <c r="BN164" s="1076"/>
    </row>
    <row r="165" spans="2:66" ht="20.25" customHeight="1" x14ac:dyDescent="0.15">
      <c r="B165" s="992">
        <f>B163+1</f>
        <v>75</v>
      </c>
      <c r="C165" s="994"/>
      <c r="D165" s="996"/>
      <c r="E165" s="965"/>
      <c r="F165" s="997"/>
      <c r="G165" s="999"/>
      <c r="H165" s="1000"/>
      <c r="I165" s="153"/>
      <c r="J165" s="154"/>
      <c r="K165" s="153"/>
      <c r="L165" s="154"/>
      <c r="M165" s="1003"/>
      <c r="N165" s="1004"/>
      <c r="O165" s="1052"/>
      <c r="P165" s="1053"/>
      <c r="Q165" s="1053"/>
      <c r="R165" s="1000"/>
      <c r="S165" s="1022"/>
      <c r="T165" s="1023"/>
      <c r="U165" s="1023"/>
      <c r="V165" s="1023"/>
      <c r="W165" s="1024"/>
      <c r="X165" s="173" t="s">
        <v>192</v>
      </c>
      <c r="Z165" s="174"/>
      <c r="AA165" s="166"/>
      <c r="AB165" s="167"/>
      <c r="AC165" s="167"/>
      <c r="AD165" s="167"/>
      <c r="AE165" s="167"/>
      <c r="AF165" s="167"/>
      <c r="AG165" s="168"/>
      <c r="AH165" s="166"/>
      <c r="AI165" s="167"/>
      <c r="AJ165" s="167"/>
      <c r="AK165" s="167"/>
      <c r="AL165" s="167"/>
      <c r="AM165" s="167"/>
      <c r="AN165" s="168"/>
      <c r="AO165" s="166"/>
      <c r="AP165" s="167"/>
      <c r="AQ165" s="167"/>
      <c r="AR165" s="167"/>
      <c r="AS165" s="167"/>
      <c r="AT165" s="167"/>
      <c r="AU165" s="168"/>
      <c r="AV165" s="166"/>
      <c r="AW165" s="167"/>
      <c r="AX165" s="167"/>
      <c r="AY165" s="167"/>
      <c r="AZ165" s="167"/>
      <c r="BA165" s="167"/>
      <c r="BB165" s="168"/>
      <c r="BC165" s="166"/>
      <c r="BD165" s="167"/>
      <c r="BE165" s="169"/>
      <c r="BF165" s="1054"/>
      <c r="BG165" s="1055"/>
      <c r="BH165" s="1056"/>
      <c r="BI165" s="1057"/>
      <c r="BJ165" s="1058"/>
      <c r="BK165" s="1059"/>
      <c r="BL165" s="1059"/>
      <c r="BM165" s="1059"/>
      <c r="BN165" s="1060"/>
    </row>
    <row r="166" spans="2:66" ht="20.25" customHeight="1" x14ac:dyDescent="0.15">
      <c r="B166" s="993"/>
      <c r="C166" s="995"/>
      <c r="D166" s="998"/>
      <c r="E166" s="965"/>
      <c r="F166" s="997"/>
      <c r="G166" s="1080"/>
      <c r="H166" s="1081"/>
      <c r="I166" s="175"/>
      <c r="J166" s="176">
        <f>G165</f>
        <v>0</v>
      </c>
      <c r="K166" s="175"/>
      <c r="L166" s="176">
        <f>M165</f>
        <v>0</v>
      </c>
      <c r="M166" s="1082"/>
      <c r="N166" s="1083"/>
      <c r="O166" s="1084"/>
      <c r="P166" s="1085"/>
      <c r="Q166" s="1085"/>
      <c r="R166" s="1081"/>
      <c r="S166" s="1022"/>
      <c r="T166" s="1023"/>
      <c r="U166" s="1023"/>
      <c r="V166" s="1023"/>
      <c r="W166" s="1024"/>
      <c r="X166" s="170" t="s">
        <v>195</v>
      </c>
      <c r="Y166" s="171"/>
      <c r="Z166" s="172"/>
      <c r="AA166" s="158" t="str">
        <f>IF(AA165="","",VLOOKUP(AA165,'シフト記号表（従来型・ユニット型共通）'!$C$6:$L$47,10,FALSE))</f>
        <v/>
      </c>
      <c r="AB166" s="159" t="str">
        <f>IF(AB165="","",VLOOKUP(AB165,'シフト記号表（従来型・ユニット型共通）'!$C$6:$L$47,10,FALSE))</f>
        <v/>
      </c>
      <c r="AC166" s="159" t="str">
        <f>IF(AC165="","",VLOOKUP(AC165,'シフト記号表（従来型・ユニット型共通）'!$C$6:$L$47,10,FALSE))</f>
        <v/>
      </c>
      <c r="AD166" s="159" t="str">
        <f>IF(AD165="","",VLOOKUP(AD165,'シフト記号表（従来型・ユニット型共通）'!$C$6:$L$47,10,FALSE))</f>
        <v/>
      </c>
      <c r="AE166" s="159" t="str">
        <f>IF(AE165="","",VLOOKUP(AE165,'シフト記号表（従来型・ユニット型共通）'!$C$6:$L$47,10,FALSE))</f>
        <v/>
      </c>
      <c r="AF166" s="159" t="str">
        <f>IF(AF165="","",VLOOKUP(AF165,'シフト記号表（従来型・ユニット型共通）'!$C$6:$L$47,10,FALSE))</f>
        <v/>
      </c>
      <c r="AG166" s="160" t="str">
        <f>IF(AG165="","",VLOOKUP(AG165,'シフト記号表（従来型・ユニット型共通）'!$C$6:$L$47,10,FALSE))</f>
        <v/>
      </c>
      <c r="AH166" s="158" t="str">
        <f>IF(AH165="","",VLOOKUP(AH165,'シフト記号表（従来型・ユニット型共通）'!$C$6:$L$47,10,FALSE))</f>
        <v/>
      </c>
      <c r="AI166" s="159" t="str">
        <f>IF(AI165="","",VLOOKUP(AI165,'シフト記号表（従来型・ユニット型共通）'!$C$6:$L$47,10,FALSE))</f>
        <v/>
      </c>
      <c r="AJ166" s="159" t="str">
        <f>IF(AJ165="","",VLOOKUP(AJ165,'シフト記号表（従来型・ユニット型共通）'!$C$6:$L$47,10,FALSE))</f>
        <v/>
      </c>
      <c r="AK166" s="159" t="str">
        <f>IF(AK165="","",VLOOKUP(AK165,'シフト記号表（従来型・ユニット型共通）'!$C$6:$L$47,10,FALSE))</f>
        <v/>
      </c>
      <c r="AL166" s="159" t="str">
        <f>IF(AL165="","",VLOOKUP(AL165,'シフト記号表（従来型・ユニット型共通）'!$C$6:$L$47,10,FALSE))</f>
        <v/>
      </c>
      <c r="AM166" s="159" t="str">
        <f>IF(AM165="","",VLOOKUP(AM165,'シフト記号表（従来型・ユニット型共通）'!$C$6:$L$47,10,FALSE))</f>
        <v/>
      </c>
      <c r="AN166" s="160" t="str">
        <f>IF(AN165="","",VLOOKUP(AN165,'シフト記号表（従来型・ユニット型共通）'!$C$6:$L$47,10,FALSE))</f>
        <v/>
      </c>
      <c r="AO166" s="158" t="str">
        <f>IF(AO165="","",VLOOKUP(AO165,'シフト記号表（従来型・ユニット型共通）'!$C$6:$L$47,10,FALSE))</f>
        <v/>
      </c>
      <c r="AP166" s="159" t="str">
        <f>IF(AP165="","",VLOOKUP(AP165,'シフト記号表（従来型・ユニット型共通）'!$C$6:$L$47,10,FALSE))</f>
        <v/>
      </c>
      <c r="AQ166" s="159" t="str">
        <f>IF(AQ165="","",VLOOKUP(AQ165,'シフト記号表（従来型・ユニット型共通）'!$C$6:$L$47,10,FALSE))</f>
        <v/>
      </c>
      <c r="AR166" s="159" t="str">
        <f>IF(AR165="","",VLOOKUP(AR165,'シフト記号表（従来型・ユニット型共通）'!$C$6:$L$47,10,FALSE))</f>
        <v/>
      </c>
      <c r="AS166" s="159" t="str">
        <f>IF(AS165="","",VLOOKUP(AS165,'シフト記号表（従来型・ユニット型共通）'!$C$6:$L$47,10,FALSE))</f>
        <v/>
      </c>
      <c r="AT166" s="159" t="str">
        <f>IF(AT165="","",VLOOKUP(AT165,'シフト記号表（従来型・ユニット型共通）'!$C$6:$L$47,10,FALSE))</f>
        <v/>
      </c>
      <c r="AU166" s="160" t="str">
        <f>IF(AU165="","",VLOOKUP(AU165,'シフト記号表（従来型・ユニット型共通）'!$C$6:$L$47,10,FALSE))</f>
        <v/>
      </c>
      <c r="AV166" s="158" t="str">
        <f>IF(AV165="","",VLOOKUP(AV165,'シフト記号表（従来型・ユニット型共通）'!$C$6:$L$47,10,FALSE))</f>
        <v/>
      </c>
      <c r="AW166" s="159" t="str">
        <f>IF(AW165="","",VLOOKUP(AW165,'シフト記号表（従来型・ユニット型共通）'!$C$6:$L$47,10,FALSE))</f>
        <v/>
      </c>
      <c r="AX166" s="159" t="str">
        <f>IF(AX165="","",VLOOKUP(AX165,'シフト記号表（従来型・ユニット型共通）'!$C$6:$L$47,10,FALSE))</f>
        <v/>
      </c>
      <c r="AY166" s="159" t="str">
        <f>IF(AY165="","",VLOOKUP(AY165,'シフト記号表（従来型・ユニット型共通）'!$C$6:$L$47,10,FALSE))</f>
        <v/>
      </c>
      <c r="AZ166" s="159" t="str">
        <f>IF(AZ165="","",VLOOKUP(AZ165,'シフト記号表（従来型・ユニット型共通）'!$C$6:$L$47,10,FALSE))</f>
        <v/>
      </c>
      <c r="BA166" s="159" t="str">
        <f>IF(BA165="","",VLOOKUP(BA165,'シフト記号表（従来型・ユニット型共通）'!$C$6:$L$47,10,FALSE))</f>
        <v/>
      </c>
      <c r="BB166" s="160" t="str">
        <f>IF(BB165="","",VLOOKUP(BB165,'シフト記号表（従来型・ユニット型共通）'!$C$6:$L$47,10,FALSE))</f>
        <v/>
      </c>
      <c r="BC166" s="158" t="str">
        <f>IF(BC165="","",VLOOKUP(BC165,'シフト記号表（従来型・ユニット型共通）'!$C$6:$L$47,10,FALSE))</f>
        <v/>
      </c>
      <c r="BD166" s="159" t="str">
        <f>IF(BD165="","",VLOOKUP(BD165,'シフト記号表（従来型・ユニット型共通）'!$C$6:$L$47,10,FALSE))</f>
        <v/>
      </c>
      <c r="BE166" s="159" t="str">
        <f>IF(BE165="","",VLOOKUP(BE165,'シフト記号表（従来型・ユニット型共通）'!$C$6:$L$47,10,FALSE))</f>
        <v/>
      </c>
      <c r="BF166" s="1077">
        <f>IF($BI$3="４週",SUM(AA166:BB166),IF($BI$3="暦月",SUM(AA166:BE166),""))</f>
        <v>0</v>
      </c>
      <c r="BG166" s="1078"/>
      <c r="BH166" s="1079">
        <f>IF($BI$3="４週",BF166/4,IF($BI$3="暦月",(BF166/($BI$8/7)),""))</f>
        <v>0</v>
      </c>
      <c r="BI166" s="1078"/>
      <c r="BJ166" s="1074"/>
      <c r="BK166" s="1075"/>
      <c r="BL166" s="1075"/>
      <c r="BM166" s="1075"/>
      <c r="BN166" s="1076"/>
    </row>
    <row r="167" spans="2:66" ht="20.25" customHeight="1" x14ac:dyDescent="0.15">
      <c r="B167" s="992">
        <f>B165+1</f>
        <v>76</v>
      </c>
      <c r="C167" s="994"/>
      <c r="D167" s="996"/>
      <c r="E167" s="965"/>
      <c r="F167" s="997"/>
      <c r="G167" s="999"/>
      <c r="H167" s="1000"/>
      <c r="I167" s="153"/>
      <c r="J167" s="154"/>
      <c r="K167" s="153"/>
      <c r="L167" s="154"/>
      <c r="M167" s="1003"/>
      <c r="N167" s="1004"/>
      <c r="O167" s="1052"/>
      <c r="P167" s="1053"/>
      <c r="Q167" s="1053"/>
      <c r="R167" s="1000"/>
      <c r="S167" s="1022"/>
      <c r="T167" s="1023"/>
      <c r="U167" s="1023"/>
      <c r="V167" s="1023"/>
      <c r="W167" s="1024"/>
      <c r="X167" s="173" t="s">
        <v>192</v>
      </c>
      <c r="Z167" s="174"/>
      <c r="AA167" s="166"/>
      <c r="AB167" s="167"/>
      <c r="AC167" s="167"/>
      <c r="AD167" s="167"/>
      <c r="AE167" s="167"/>
      <c r="AF167" s="167"/>
      <c r="AG167" s="168"/>
      <c r="AH167" s="166"/>
      <c r="AI167" s="167"/>
      <c r="AJ167" s="167"/>
      <c r="AK167" s="167"/>
      <c r="AL167" s="167"/>
      <c r="AM167" s="167"/>
      <c r="AN167" s="168"/>
      <c r="AO167" s="166"/>
      <c r="AP167" s="167"/>
      <c r="AQ167" s="167"/>
      <c r="AR167" s="167"/>
      <c r="AS167" s="167"/>
      <c r="AT167" s="167"/>
      <c r="AU167" s="168"/>
      <c r="AV167" s="166"/>
      <c r="AW167" s="167"/>
      <c r="AX167" s="167"/>
      <c r="AY167" s="167"/>
      <c r="AZ167" s="167"/>
      <c r="BA167" s="167"/>
      <c r="BB167" s="168"/>
      <c r="BC167" s="166"/>
      <c r="BD167" s="167"/>
      <c r="BE167" s="169"/>
      <c r="BF167" s="1054"/>
      <c r="BG167" s="1055"/>
      <c r="BH167" s="1056"/>
      <c r="BI167" s="1057"/>
      <c r="BJ167" s="1058"/>
      <c r="BK167" s="1059"/>
      <c r="BL167" s="1059"/>
      <c r="BM167" s="1059"/>
      <c r="BN167" s="1060"/>
    </row>
    <row r="168" spans="2:66" ht="20.25" customHeight="1" x14ac:dyDescent="0.15">
      <c r="B168" s="993"/>
      <c r="C168" s="995"/>
      <c r="D168" s="998"/>
      <c r="E168" s="965"/>
      <c r="F168" s="997"/>
      <c r="G168" s="1080"/>
      <c r="H168" s="1081"/>
      <c r="I168" s="175"/>
      <c r="J168" s="176">
        <f>G167</f>
        <v>0</v>
      </c>
      <c r="K168" s="175"/>
      <c r="L168" s="176">
        <f>M167</f>
        <v>0</v>
      </c>
      <c r="M168" s="1082"/>
      <c r="N168" s="1083"/>
      <c r="O168" s="1084"/>
      <c r="P168" s="1085"/>
      <c r="Q168" s="1085"/>
      <c r="R168" s="1081"/>
      <c r="S168" s="1022"/>
      <c r="T168" s="1023"/>
      <c r="U168" s="1023"/>
      <c r="V168" s="1023"/>
      <c r="W168" s="1024"/>
      <c r="X168" s="170" t="s">
        <v>195</v>
      </c>
      <c r="Y168" s="171"/>
      <c r="Z168" s="172"/>
      <c r="AA168" s="158" t="str">
        <f>IF(AA167="","",VLOOKUP(AA167,'シフト記号表（従来型・ユニット型共通）'!$C$6:$L$47,10,FALSE))</f>
        <v/>
      </c>
      <c r="AB168" s="159" t="str">
        <f>IF(AB167="","",VLOOKUP(AB167,'シフト記号表（従来型・ユニット型共通）'!$C$6:$L$47,10,FALSE))</f>
        <v/>
      </c>
      <c r="AC168" s="159" t="str">
        <f>IF(AC167="","",VLOOKUP(AC167,'シフト記号表（従来型・ユニット型共通）'!$C$6:$L$47,10,FALSE))</f>
        <v/>
      </c>
      <c r="AD168" s="159" t="str">
        <f>IF(AD167="","",VLOOKUP(AD167,'シフト記号表（従来型・ユニット型共通）'!$C$6:$L$47,10,FALSE))</f>
        <v/>
      </c>
      <c r="AE168" s="159" t="str">
        <f>IF(AE167="","",VLOOKUP(AE167,'シフト記号表（従来型・ユニット型共通）'!$C$6:$L$47,10,FALSE))</f>
        <v/>
      </c>
      <c r="AF168" s="159" t="str">
        <f>IF(AF167="","",VLOOKUP(AF167,'シフト記号表（従来型・ユニット型共通）'!$C$6:$L$47,10,FALSE))</f>
        <v/>
      </c>
      <c r="AG168" s="160" t="str">
        <f>IF(AG167="","",VLOOKUP(AG167,'シフト記号表（従来型・ユニット型共通）'!$C$6:$L$47,10,FALSE))</f>
        <v/>
      </c>
      <c r="AH168" s="158" t="str">
        <f>IF(AH167="","",VLOOKUP(AH167,'シフト記号表（従来型・ユニット型共通）'!$C$6:$L$47,10,FALSE))</f>
        <v/>
      </c>
      <c r="AI168" s="159" t="str">
        <f>IF(AI167="","",VLOOKUP(AI167,'シフト記号表（従来型・ユニット型共通）'!$C$6:$L$47,10,FALSE))</f>
        <v/>
      </c>
      <c r="AJ168" s="159" t="str">
        <f>IF(AJ167="","",VLOOKUP(AJ167,'シフト記号表（従来型・ユニット型共通）'!$C$6:$L$47,10,FALSE))</f>
        <v/>
      </c>
      <c r="AK168" s="159" t="str">
        <f>IF(AK167="","",VLOOKUP(AK167,'シフト記号表（従来型・ユニット型共通）'!$C$6:$L$47,10,FALSE))</f>
        <v/>
      </c>
      <c r="AL168" s="159" t="str">
        <f>IF(AL167="","",VLOOKUP(AL167,'シフト記号表（従来型・ユニット型共通）'!$C$6:$L$47,10,FALSE))</f>
        <v/>
      </c>
      <c r="AM168" s="159" t="str">
        <f>IF(AM167="","",VLOOKUP(AM167,'シフト記号表（従来型・ユニット型共通）'!$C$6:$L$47,10,FALSE))</f>
        <v/>
      </c>
      <c r="AN168" s="160" t="str">
        <f>IF(AN167="","",VLOOKUP(AN167,'シフト記号表（従来型・ユニット型共通）'!$C$6:$L$47,10,FALSE))</f>
        <v/>
      </c>
      <c r="AO168" s="158" t="str">
        <f>IF(AO167="","",VLOOKUP(AO167,'シフト記号表（従来型・ユニット型共通）'!$C$6:$L$47,10,FALSE))</f>
        <v/>
      </c>
      <c r="AP168" s="159" t="str">
        <f>IF(AP167="","",VLOOKUP(AP167,'シフト記号表（従来型・ユニット型共通）'!$C$6:$L$47,10,FALSE))</f>
        <v/>
      </c>
      <c r="AQ168" s="159" t="str">
        <f>IF(AQ167="","",VLOOKUP(AQ167,'シフト記号表（従来型・ユニット型共通）'!$C$6:$L$47,10,FALSE))</f>
        <v/>
      </c>
      <c r="AR168" s="159" t="str">
        <f>IF(AR167="","",VLOOKUP(AR167,'シフト記号表（従来型・ユニット型共通）'!$C$6:$L$47,10,FALSE))</f>
        <v/>
      </c>
      <c r="AS168" s="159" t="str">
        <f>IF(AS167="","",VLOOKUP(AS167,'シフト記号表（従来型・ユニット型共通）'!$C$6:$L$47,10,FALSE))</f>
        <v/>
      </c>
      <c r="AT168" s="159" t="str">
        <f>IF(AT167="","",VLOOKUP(AT167,'シフト記号表（従来型・ユニット型共通）'!$C$6:$L$47,10,FALSE))</f>
        <v/>
      </c>
      <c r="AU168" s="160" t="str">
        <f>IF(AU167="","",VLOOKUP(AU167,'シフト記号表（従来型・ユニット型共通）'!$C$6:$L$47,10,FALSE))</f>
        <v/>
      </c>
      <c r="AV168" s="158" t="str">
        <f>IF(AV167="","",VLOOKUP(AV167,'シフト記号表（従来型・ユニット型共通）'!$C$6:$L$47,10,FALSE))</f>
        <v/>
      </c>
      <c r="AW168" s="159" t="str">
        <f>IF(AW167="","",VLOOKUP(AW167,'シフト記号表（従来型・ユニット型共通）'!$C$6:$L$47,10,FALSE))</f>
        <v/>
      </c>
      <c r="AX168" s="159" t="str">
        <f>IF(AX167="","",VLOOKUP(AX167,'シフト記号表（従来型・ユニット型共通）'!$C$6:$L$47,10,FALSE))</f>
        <v/>
      </c>
      <c r="AY168" s="159" t="str">
        <f>IF(AY167="","",VLOOKUP(AY167,'シフト記号表（従来型・ユニット型共通）'!$C$6:$L$47,10,FALSE))</f>
        <v/>
      </c>
      <c r="AZ168" s="159" t="str">
        <f>IF(AZ167="","",VLOOKUP(AZ167,'シフト記号表（従来型・ユニット型共通）'!$C$6:$L$47,10,FALSE))</f>
        <v/>
      </c>
      <c r="BA168" s="159" t="str">
        <f>IF(BA167="","",VLOOKUP(BA167,'シフト記号表（従来型・ユニット型共通）'!$C$6:$L$47,10,FALSE))</f>
        <v/>
      </c>
      <c r="BB168" s="160" t="str">
        <f>IF(BB167="","",VLOOKUP(BB167,'シフト記号表（従来型・ユニット型共通）'!$C$6:$L$47,10,FALSE))</f>
        <v/>
      </c>
      <c r="BC168" s="158" t="str">
        <f>IF(BC167="","",VLOOKUP(BC167,'シフト記号表（従来型・ユニット型共通）'!$C$6:$L$47,10,FALSE))</f>
        <v/>
      </c>
      <c r="BD168" s="159" t="str">
        <f>IF(BD167="","",VLOOKUP(BD167,'シフト記号表（従来型・ユニット型共通）'!$C$6:$L$47,10,FALSE))</f>
        <v/>
      </c>
      <c r="BE168" s="159" t="str">
        <f>IF(BE167="","",VLOOKUP(BE167,'シフト記号表（従来型・ユニット型共通）'!$C$6:$L$47,10,FALSE))</f>
        <v/>
      </c>
      <c r="BF168" s="1077">
        <f>IF($BI$3="４週",SUM(AA168:BB168),IF($BI$3="暦月",SUM(AA168:BE168),""))</f>
        <v>0</v>
      </c>
      <c r="BG168" s="1078"/>
      <c r="BH168" s="1079">
        <f>IF($BI$3="４週",BF168/4,IF($BI$3="暦月",(BF168/($BI$8/7)),""))</f>
        <v>0</v>
      </c>
      <c r="BI168" s="1078"/>
      <c r="BJ168" s="1074"/>
      <c r="BK168" s="1075"/>
      <c r="BL168" s="1075"/>
      <c r="BM168" s="1075"/>
      <c r="BN168" s="1076"/>
    </row>
    <row r="169" spans="2:66" ht="20.25" customHeight="1" x14ac:dyDescent="0.15">
      <c r="B169" s="992">
        <f>B167+1</f>
        <v>77</v>
      </c>
      <c r="C169" s="994"/>
      <c r="D169" s="996"/>
      <c r="E169" s="965"/>
      <c r="F169" s="997"/>
      <c r="G169" s="999"/>
      <c r="H169" s="1000"/>
      <c r="I169" s="153"/>
      <c r="J169" s="154"/>
      <c r="K169" s="153"/>
      <c r="L169" s="154"/>
      <c r="M169" s="1003"/>
      <c r="N169" s="1004"/>
      <c r="O169" s="1052"/>
      <c r="P169" s="1053"/>
      <c r="Q169" s="1053"/>
      <c r="R169" s="1000"/>
      <c r="S169" s="1022"/>
      <c r="T169" s="1023"/>
      <c r="U169" s="1023"/>
      <c r="V169" s="1023"/>
      <c r="W169" s="1024"/>
      <c r="X169" s="173" t="s">
        <v>192</v>
      </c>
      <c r="Z169" s="174"/>
      <c r="AA169" s="166"/>
      <c r="AB169" s="167"/>
      <c r="AC169" s="167"/>
      <c r="AD169" s="167"/>
      <c r="AE169" s="167"/>
      <c r="AF169" s="167"/>
      <c r="AG169" s="168"/>
      <c r="AH169" s="166"/>
      <c r="AI169" s="167"/>
      <c r="AJ169" s="167"/>
      <c r="AK169" s="167"/>
      <c r="AL169" s="167"/>
      <c r="AM169" s="167"/>
      <c r="AN169" s="168"/>
      <c r="AO169" s="166"/>
      <c r="AP169" s="167"/>
      <c r="AQ169" s="167"/>
      <c r="AR169" s="167"/>
      <c r="AS169" s="167"/>
      <c r="AT169" s="167"/>
      <c r="AU169" s="168"/>
      <c r="AV169" s="166"/>
      <c r="AW169" s="167"/>
      <c r="AX169" s="167"/>
      <c r="AY169" s="167"/>
      <c r="AZ169" s="167"/>
      <c r="BA169" s="167"/>
      <c r="BB169" s="168"/>
      <c r="BC169" s="166"/>
      <c r="BD169" s="167"/>
      <c r="BE169" s="169"/>
      <c r="BF169" s="1054"/>
      <c r="BG169" s="1055"/>
      <c r="BH169" s="1056"/>
      <c r="BI169" s="1057"/>
      <c r="BJ169" s="1058"/>
      <c r="BK169" s="1059"/>
      <c r="BL169" s="1059"/>
      <c r="BM169" s="1059"/>
      <c r="BN169" s="1060"/>
    </row>
    <row r="170" spans="2:66" ht="20.25" customHeight="1" x14ac:dyDescent="0.15">
      <c r="B170" s="993"/>
      <c r="C170" s="995"/>
      <c r="D170" s="998"/>
      <c r="E170" s="965"/>
      <c r="F170" s="997"/>
      <c r="G170" s="1080"/>
      <c r="H170" s="1081"/>
      <c r="I170" s="175"/>
      <c r="J170" s="176">
        <f>G169</f>
        <v>0</v>
      </c>
      <c r="K170" s="175"/>
      <c r="L170" s="176">
        <f>M169</f>
        <v>0</v>
      </c>
      <c r="M170" s="1082"/>
      <c r="N170" s="1083"/>
      <c r="O170" s="1084"/>
      <c r="P170" s="1085"/>
      <c r="Q170" s="1085"/>
      <c r="R170" s="1081"/>
      <c r="S170" s="1022"/>
      <c r="T170" s="1023"/>
      <c r="U170" s="1023"/>
      <c r="V170" s="1023"/>
      <c r="W170" s="1024"/>
      <c r="X170" s="170" t="s">
        <v>195</v>
      </c>
      <c r="Y170" s="171"/>
      <c r="Z170" s="172"/>
      <c r="AA170" s="158" t="str">
        <f>IF(AA169="","",VLOOKUP(AA169,'シフト記号表（従来型・ユニット型共通）'!$C$6:$L$47,10,FALSE))</f>
        <v/>
      </c>
      <c r="AB170" s="159" t="str">
        <f>IF(AB169="","",VLOOKUP(AB169,'シフト記号表（従来型・ユニット型共通）'!$C$6:$L$47,10,FALSE))</f>
        <v/>
      </c>
      <c r="AC170" s="159" t="str">
        <f>IF(AC169="","",VLOOKUP(AC169,'シフト記号表（従来型・ユニット型共通）'!$C$6:$L$47,10,FALSE))</f>
        <v/>
      </c>
      <c r="AD170" s="159" t="str">
        <f>IF(AD169="","",VLOOKUP(AD169,'シフト記号表（従来型・ユニット型共通）'!$C$6:$L$47,10,FALSE))</f>
        <v/>
      </c>
      <c r="AE170" s="159" t="str">
        <f>IF(AE169="","",VLOOKUP(AE169,'シフト記号表（従来型・ユニット型共通）'!$C$6:$L$47,10,FALSE))</f>
        <v/>
      </c>
      <c r="AF170" s="159" t="str">
        <f>IF(AF169="","",VLOOKUP(AF169,'シフト記号表（従来型・ユニット型共通）'!$C$6:$L$47,10,FALSE))</f>
        <v/>
      </c>
      <c r="AG170" s="160" t="str">
        <f>IF(AG169="","",VLOOKUP(AG169,'シフト記号表（従来型・ユニット型共通）'!$C$6:$L$47,10,FALSE))</f>
        <v/>
      </c>
      <c r="AH170" s="158" t="str">
        <f>IF(AH169="","",VLOOKUP(AH169,'シフト記号表（従来型・ユニット型共通）'!$C$6:$L$47,10,FALSE))</f>
        <v/>
      </c>
      <c r="AI170" s="159" t="str">
        <f>IF(AI169="","",VLOOKUP(AI169,'シフト記号表（従来型・ユニット型共通）'!$C$6:$L$47,10,FALSE))</f>
        <v/>
      </c>
      <c r="AJ170" s="159" t="str">
        <f>IF(AJ169="","",VLOOKUP(AJ169,'シフト記号表（従来型・ユニット型共通）'!$C$6:$L$47,10,FALSE))</f>
        <v/>
      </c>
      <c r="AK170" s="159" t="str">
        <f>IF(AK169="","",VLOOKUP(AK169,'シフト記号表（従来型・ユニット型共通）'!$C$6:$L$47,10,FALSE))</f>
        <v/>
      </c>
      <c r="AL170" s="159" t="str">
        <f>IF(AL169="","",VLOOKUP(AL169,'シフト記号表（従来型・ユニット型共通）'!$C$6:$L$47,10,FALSE))</f>
        <v/>
      </c>
      <c r="AM170" s="159" t="str">
        <f>IF(AM169="","",VLOOKUP(AM169,'シフト記号表（従来型・ユニット型共通）'!$C$6:$L$47,10,FALSE))</f>
        <v/>
      </c>
      <c r="AN170" s="160" t="str">
        <f>IF(AN169="","",VLOOKUP(AN169,'シフト記号表（従来型・ユニット型共通）'!$C$6:$L$47,10,FALSE))</f>
        <v/>
      </c>
      <c r="AO170" s="158" t="str">
        <f>IF(AO169="","",VLOOKUP(AO169,'シフト記号表（従来型・ユニット型共通）'!$C$6:$L$47,10,FALSE))</f>
        <v/>
      </c>
      <c r="AP170" s="159" t="str">
        <f>IF(AP169="","",VLOOKUP(AP169,'シフト記号表（従来型・ユニット型共通）'!$C$6:$L$47,10,FALSE))</f>
        <v/>
      </c>
      <c r="AQ170" s="159" t="str">
        <f>IF(AQ169="","",VLOOKUP(AQ169,'シフト記号表（従来型・ユニット型共通）'!$C$6:$L$47,10,FALSE))</f>
        <v/>
      </c>
      <c r="AR170" s="159" t="str">
        <f>IF(AR169="","",VLOOKUP(AR169,'シフト記号表（従来型・ユニット型共通）'!$C$6:$L$47,10,FALSE))</f>
        <v/>
      </c>
      <c r="AS170" s="159" t="str">
        <f>IF(AS169="","",VLOOKUP(AS169,'シフト記号表（従来型・ユニット型共通）'!$C$6:$L$47,10,FALSE))</f>
        <v/>
      </c>
      <c r="AT170" s="159" t="str">
        <f>IF(AT169="","",VLOOKUP(AT169,'シフト記号表（従来型・ユニット型共通）'!$C$6:$L$47,10,FALSE))</f>
        <v/>
      </c>
      <c r="AU170" s="160" t="str">
        <f>IF(AU169="","",VLOOKUP(AU169,'シフト記号表（従来型・ユニット型共通）'!$C$6:$L$47,10,FALSE))</f>
        <v/>
      </c>
      <c r="AV170" s="158" t="str">
        <f>IF(AV169="","",VLOOKUP(AV169,'シフト記号表（従来型・ユニット型共通）'!$C$6:$L$47,10,FALSE))</f>
        <v/>
      </c>
      <c r="AW170" s="159" t="str">
        <f>IF(AW169="","",VLOOKUP(AW169,'シフト記号表（従来型・ユニット型共通）'!$C$6:$L$47,10,FALSE))</f>
        <v/>
      </c>
      <c r="AX170" s="159" t="str">
        <f>IF(AX169="","",VLOOKUP(AX169,'シフト記号表（従来型・ユニット型共通）'!$C$6:$L$47,10,FALSE))</f>
        <v/>
      </c>
      <c r="AY170" s="159" t="str">
        <f>IF(AY169="","",VLOOKUP(AY169,'シフト記号表（従来型・ユニット型共通）'!$C$6:$L$47,10,FALSE))</f>
        <v/>
      </c>
      <c r="AZ170" s="159" t="str">
        <f>IF(AZ169="","",VLOOKUP(AZ169,'シフト記号表（従来型・ユニット型共通）'!$C$6:$L$47,10,FALSE))</f>
        <v/>
      </c>
      <c r="BA170" s="159" t="str">
        <f>IF(BA169="","",VLOOKUP(BA169,'シフト記号表（従来型・ユニット型共通）'!$C$6:$L$47,10,FALSE))</f>
        <v/>
      </c>
      <c r="BB170" s="160" t="str">
        <f>IF(BB169="","",VLOOKUP(BB169,'シフト記号表（従来型・ユニット型共通）'!$C$6:$L$47,10,FALSE))</f>
        <v/>
      </c>
      <c r="BC170" s="158" t="str">
        <f>IF(BC169="","",VLOOKUP(BC169,'シフト記号表（従来型・ユニット型共通）'!$C$6:$L$47,10,FALSE))</f>
        <v/>
      </c>
      <c r="BD170" s="159" t="str">
        <f>IF(BD169="","",VLOOKUP(BD169,'シフト記号表（従来型・ユニット型共通）'!$C$6:$L$47,10,FALSE))</f>
        <v/>
      </c>
      <c r="BE170" s="159" t="str">
        <f>IF(BE169="","",VLOOKUP(BE169,'シフト記号表（従来型・ユニット型共通）'!$C$6:$L$47,10,FALSE))</f>
        <v/>
      </c>
      <c r="BF170" s="1077">
        <f>IF($BI$3="４週",SUM(AA170:BB170),IF($BI$3="暦月",SUM(AA170:BE170),""))</f>
        <v>0</v>
      </c>
      <c r="BG170" s="1078"/>
      <c r="BH170" s="1079">
        <f>IF($BI$3="４週",BF170/4,IF($BI$3="暦月",(BF170/($BI$8/7)),""))</f>
        <v>0</v>
      </c>
      <c r="BI170" s="1078"/>
      <c r="BJ170" s="1074"/>
      <c r="BK170" s="1075"/>
      <c r="BL170" s="1075"/>
      <c r="BM170" s="1075"/>
      <c r="BN170" s="1076"/>
    </row>
    <row r="171" spans="2:66" ht="20.25" customHeight="1" x14ac:dyDescent="0.15">
      <c r="B171" s="992">
        <f>B169+1</f>
        <v>78</v>
      </c>
      <c r="C171" s="994"/>
      <c r="D171" s="996"/>
      <c r="E171" s="965"/>
      <c r="F171" s="997"/>
      <c r="G171" s="999"/>
      <c r="H171" s="1000"/>
      <c r="I171" s="153"/>
      <c r="J171" s="154"/>
      <c r="K171" s="153"/>
      <c r="L171" s="154"/>
      <c r="M171" s="1003"/>
      <c r="N171" s="1004"/>
      <c r="O171" s="1052"/>
      <c r="P171" s="1053"/>
      <c r="Q171" s="1053"/>
      <c r="R171" s="1000"/>
      <c r="S171" s="1022"/>
      <c r="T171" s="1023"/>
      <c r="U171" s="1023"/>
      <c r="V171" s="1023"/>
      <c r="W171" s="1024"/>
      <c r="X171" s="173" t="s">
        <v>192</v>
      </c>
      <c r="Z171" s="174"/>
      <c r="AA171" s="166"/>
      <c r="AB171" s="167"/>
      <c r="AC171" s="167"/>
      <c r="AD171" s="167"/>
      <c r="AE171" s="167"/>
      <c r="AF171" s="167"/>
      <c r="AG171" s="168"/>
      <c r="AH171" s="166"/>
      <c r="AI171" s="167"/>
      <c r="AJ171" s="167"/>
      <c r="AK171" s="167"/>
      <c r="AL171" s="167"/>
      <c r="AM171" s="167"/>
      <c r="AN171" s="168"/>
      <c r="AO171" s="166"/>
      <c r="AP171" s="167"/>
      <c r="AQ171" s="167"/>
      <c r="AR171" s="167"/>
      <c r="AS171" s="167"/>
      <c r="AT171" s="167"/>
      <c r="AU171" s="168"/>
      <c r="AV171" s="166"/>
      <c r="AW171" s="167"/>
      <c r="AX171" s="167"/>
      <c r="AY171" s="167"/>
      <c r="AZ171" s="167"/>
      <c r="BA171" s="167"/>
      <c r="BB171" s="168"/>
      <c r="BC171" s="166"/>
      <c r="BD171" s="167"/>
      <c r="BE171" s="169"/>
      <c r="BF171" s="1054"/>
      <c r="BG171" s="1055"/>
      <c r="BH171" s="1056"/>
      <c r="BI171" s="1057"/>
      <c r="BJ171" s="1058"/>
      <c r="BK171" s="1059"/>
      <c r="BL171" s="1059"/>
      <c r="BM171" s="1059"/>
      <c r="BN171" s="1060"/>
    </row>
    <row r="172" spans="2:66" ht="20.25" customHeight="1" x14ac:dyDescent="0.15">
      <c r="B172" s="993"/>
      <c r="C172" s="995"/>
      <c r="D172" s="998"/>
      <c r="E172" s="965"/>
      <c r="F172" s="997"/>
      <c r="G172" s="1080"/>
      <c r="H172" s="1081"/>
      <c r="I172" s="175"/>
      <c r="J172" s="176">
        <f>G171</f>
        <v>0</v>
      </c>
      <c r="K172" s="175"/>
      <c r="L172" s="176">
        <f>M171</f>
        <v>0</v>
      </c>
      <c r="M172" s="1082"/>
      <c r="N172" s="1083"/>
      <c r="O172" s="1084"/>
      <c r="P172" s="1085"/>
      <c r="Q172" s="1085"/>
      <c r="R172" s="1081"/>
      <c r="S172" s="1022"/>
      <c r="T172" s="1023"/>
      <c r="U172" s="1023"/>
      <c r="V172" s="1023"/>
      <c r="W172" s="1024"/>
      <c r="X172" s="170" t="s">
        <v>195</v>
      </c>
      <c r="Y172" s="171"/>
      <c r="Z172" s="172"/>
      <c r="AA172" s="158" t="str">
        <f>IF(AA171="","",VLOOKUP(AA171,'シフト記号表（従来型・ユニット型共通）'!$C$6:$L$47,10,FALSE))</f>
        <v/>
      </c>
      <c r="AB172" s="159" t="str">
        <f>IF(AB171="","",VLOOKUP(AB171,'シフト記号表（従来型・ユニット型共通）'!$C$6:$L$47,10,FALSE))</f>
        <v/>
      </c>
      <c r="AC172" s="159" t="str">
        <f>IF(AC171="","",VLOOKUP(AC171,'シフト記号表（従来型・ユニット型共通）'!$C$6:$L$47,10,FALSE))</f>
        <v/>
      </c>
      <c r="AD172" s="159" t="str">
        <f>IF(AD171="","",VLOOKUP(AD171,'シフト記号表（従来型・ユニット型共通）'!$C$6:$L$47,10,FALSE))</f>
        <v/>
      </c>
      <c r="AE172" s="159" t="str">
        <f>IF(AE171="","",VLOOKUP(AE171,'シフト記号表（従来型・ユニット型共通）'!$C$6:$L$47,10,FALSE))</f>
        <v/>
      </c>
      <c r="AF172" s="159" t="str">
        <f>IF(AF171="","",VLOOKUP(AF171,'シフト記号表（従来型・ユニット型共通）'!$C$6:$L$47,10,FALSE))</f>
        <v/>
      </c>
      <c r="AG172" s="160" t="str">
        <f>IF(AG171="","",VLOOKUP(AG171,'シフト記号表（従来型・ユニット型共通）'!$C$6:$L$47,10,FALSE))</f>
        <v/>
      </c>
      <c r="AH172" s="158" t="str">
        <f>IF(AH171="","",VLOOKUP(AH171,'シフト記号表（従来型・ユニット型共通）'!$C$6:$L$47,10,FALSE))</f>
        <v/>
      </c>
      <c r="AI172" s="159" t="str">
        <f>IF(AI171="","",VLOOKUP(AI171,'シフト記号表（従来型・ユニット型共通）'!$C$6:$L$47,10,FALSE))</f>
        <v/>
      </c>
      <c r="AJ172" s="159" t="str">
        <f>IF(AJ171="","",VLOOKUP(AJ171,'シフト記号表（従来型・ユニット型共通）'!$C$6:$L$47,10,FALSE))</f>
        <v/>
      </c>
      <c r="AK172" s="159" t="str">
        <f>IF(AK171="","",VLOOKUP(AK171,'シフト記号表（従来型・ユニット型共通）'!$C$6:$L$47,10,FALSE))</f>
        <v/>
      </c>
      <c r="AL172" s="159" t="str">
        <f>IF(AL171="","",VLOOKUP(AL171,'シフト記号表（従来型・ユニット型共通）'!$C$6:$L$47,10,FALSE))</f>
        <v/>
      </c>
      <c r="AM172" s="159" t="str">
        <f>IF(AM171="","",VLOOKUP(AM171,'シフト記号表（従来型・ユニット型共通）'!$C$6:$L$47,10,FALSE))</f>
        <v/>
      </c>
      <c r="AN172" s="160" t="str">
        <f>IF(AN171="","",VLOOKUP(AN171,'シフト記号表（従来型・ユニット型共通）'!$C$6:$L$47,10,FALSE))</f>
        <v/>
      </c>
      <c r="AO172" s="158" t="str">
        <f>IF(AO171="","",VLOOKUP(AO171,'シフト記号表（従来型・ユニット型共通）'!$C$6:$L$47,10,FALSE))</f>
        <v/>
      </c>
      <c r="AP172" s="159" t="str">
        <f>IF(AP171="","",VLOOKUP(AP171,'シフト記号表（従来型・ユニット型共通）'!$C$6:$L$47,10,FALSE))</f>
        <v/>
      </c>
      <c r="AQ172" s="159" t="str">
        <f>IF(AQ171="","",VLOOKUP(AQ171,'シフト記号表（従来型・ユニット型共通）'!$C$6:$L$47,10,FALSE))</f>
        <v/>
      </c>
      <c r="AR172" s="159" t="str">
        <f>IF(AR171="","",VLOOKUP(AR171,'シフト記号表（従来型・ユニット型共通）'!$C$6:$L$47,10,FALSE))</f>
        <v/>
      </c>
      <c r="AS172" s="159" t="str">
        <f>IF(AS171="","",VLOOKUP(AS171,'シフト記号表（従来型・ユニット型共通）'!$C$6:$L$47,10,FALSE))</f>
        <v/>
      </c>
      <c r="AT172" s="159" t="str">
        <f>IF(AT171="","",VLOOKUP(AT171,'シフト記号表（従来型・ユニット型共通）'!$C$6:$L$47,10,FALSE))</f>
        <v/>
      </c>
      <c r="AU172" s="160" t="str">
        <f>IF(AU171="","",VLOOKUP(AU171,'シフト記号表（従来型・ユニット型共通）'!$C$6:$L$47,10,FALSE))</f>
        <v/>
      </c>
      <c r="AV172" s="158" t="str">
        <f>IF(AV171="","",VLOOKUP(AV171,'シフト記号表（従来型・ユニット型共通）'!$C$6:$L$47,10,FALSE))</f>
        <v/>
      </c>
      <c r="AW172" s="159" t="str">
        <f>IF(AW171="","",VLOOKUP(AW171,'シフト記号表（従来型・ユニット型共通）'!$C$6:$L$47,10,FALSE))</f>
        <v/>
      </c>
      <c r="AX172" s="159" t="str">
        <f>IF(AX171="","",VLOOKUP(AX171,'シフト記号表（従来型・ユニット型共通）'!$C$6:$L$47,10,FALSE))</f>
        <v/>
      </c>
      <c r="AY172" s="159" t="str">
        <f>IF(AY171="","",VLOOKUP(AY171,'シフト記号表（従来型・ユニット型共通）'!$C$6:$L$47,10,FALSE))</f>
        <v/>
      </c>
      <c r="AZ172" s="159" t="str">
        <f>IF(AZ171="","",VLOOKUP(AZ171,'シフト記号表（従来型・ユニット型共通）'!$C$6:$L$47,10,FALSE))</f>
        <v/>
      </c>
      <c r="BA172" s="159" t="str">
        <f>IF(BA171="","",VLOOKUP(BA171,'シフト記号表（従来型・ユニット型共通）'!$C$6:$L$47,10,FALSE))</f>
        <v/>
      </c>
      <c r="BB172" s="160" t="str">
        <f>IF(BB171="","",VLOOKUP(BB171,'シフト記号表（従来型・ユニット型共通）'!$C$6:$L$47,10,FALSE))</f>
        <v/>
      </c>
      <c r="BC172" s="158" t="str">
        <f>IF(BC171="","",VLOOKUP(BC171,'シフト記号表（従来型・ユニット型共通）'!$C$6:$L$47,10,FALSE))</f>
        <v/>
      </c>
      <c r="BD172" s="159" t="str">
        <f>IF(BD171="","",VLOOKUP(BD171,'シフト記号表（従来型・ユニット型共通）'!$C$6:$L$47,10,FALSE))</f>
        <v/>
      </c>
      <c r="BE172" s="159" t="str">
        <f>IF(BE171="","",VLOOKUP(BE171,'シフト記号表（従来型・ユニット型共通）'!$C$6:$L$47,10,FALSE))</f>
        <v/>
      </c>
      <c r="BF172" s="1077">
        <f>IF($BI$3="４週",SUM(AA172:BB172),IF($BI$3="暦月",SUM(AA172:BE172),""))</f>
        <v>0</v>
      </c>
      <c r="BG172" s="1078"/>
      <c r="BH172" s="1079">
        <f>IF($BI$3="４週",BF172/4,IF($BI$3="暦月",(BF172/($BI$8/7)),""))</f>
        <v>0</v>
      </c>
      <c r="BI172" s="1078"/>
      <c r="BJ172" s="1074"/>
      <c r="BK172" s="1075"/>
      <c r="BL172" s="1075"/>
      <c r="BM172" s="1075"/>
      <c r="BN172" s="1076"/>
    </row>
    <row r="173" spans="2:66" ht="20.25" customHeight="1" x14ac:dyDescent="0.15">
      <c r="B173" s="992">
        <f>B171+1</f>
        <v>79</v>
      </c>
      <c r="C173" s="994"/>
      <c r="D173" s="996"/>
      <c r="E173" s="965"/>
      <c r="F173" s="997"/>
      <c r="G173" s="999"/>
      <c r="H173" s="1000"/>
      <c r="I173" s="153"/>
      <c r="J173" s="154"/>
      <c r="K173" s="153"/>
      <c r="L173" s="154"/>
      <c r="M173" s="1003"/>
      <c r="N173" s="1004"/>
      <c r="O173" s="1052"/>
      <c r="P173" s="1053"/>
      <c r="Q173" s="1053"/>
      <c r="R173" s="1000"/>
      <c r="S173" s="1022"/>
      <c r="T173" s="1023"/>
      <c r="U173" s="1023"/>
      <c r="V173" s="1023"/>
      <c r="W173" s="1024"/>
      <c r="X173" s="173" t="s">
        <v>192</v>
      </c>
      <c r="Z173" s="174"/>
      <c r="AA173" s="166"/>
      <c r="AB173" s="167"/>
      <c r="AC173" s="167"/>
      <c r="AD173" s="167"/>
      <c r="AE173" s="167"/>
      <c r="AF173" s="167"/>
      <c r="AG173" s="168"/>
      <c r="AH173" s="166"/>
      <c r="AI173" s="167"/>
      <c r="AJ173" s="167"/>
      <c r="AK173" s="167"/>
      <c r="AL173" s="167"/>
      <c r="AM173" s="167"/>
      <c r="AN173" s="168"/>
      <c r="AO173" s="166"/>
      <c r="AP173" s="167"/>
      <c r="AQ173" s="167"/>
      <c r="AR173" s="167"/>
      <c r="AS173" s="167"/>
      <c r="AT173" s="167"/>
      <c r="AU173" s="168"/>
      <c r="AV173" s="166"/>
      <c r="AW173" s="167"/>
      <c r="AX173" s="167"/>
      <c r="AY173" s="167"/>
      <c r="AZ173" s="167"/>
      <c r="BA173" s="167"/>
      <c r="BB173" s="168"/>
      <c r="BC173" s="166"/>
      <c r="BD173" s="167"/>
      <c r="BE173" s="169"/>
      <c r="BF173" s="1054"/>
      <c r="BG173" s="1055"/>
      <c r="BH173" s="1056"/>
      <c r="BI173" s="1057"/>
      <c r="BJ173" s="1058"/>
      <c r="BK173" s="1059"/>
      <c r="BL173" s="1059"/>
      <c r="BM173" s="1059"/>
      <c r="BN173" s="1060"/>
    </row>
    <row r="174" spans="2:66" ht="20.25" customHeight="1" x14ac:dyDescent="0.15">
      <c r="B174" s="993"/>
      <c r="C174" s="995"/>
      <c r="D174" s="998"/>
      <c r="E174" s="965"/>
      <c r="F174" s="997"/>
      <c r="G174" s="1080"/>
      <c r="H174" s="1081"/>
      <c r="I174" s="175"/>
      <c r="J174" s="176">
        <f>G173</f>
        <v>0</v>
      </c>
      <c r="K174" s="175"/>
      <c r="L174" s="176">
        <f>M173</f>
        <v>0</v>
      </c>
      <c r="M174" s="1082"/>
      <c r="N174" s="1083"/>
      <c r="O174" s="1084"/>
      <c r="P174" s="1085"/>
      <c r="Q174" s="1085"/>
      <c r="R174" s="1081"/>
      <c r="S174" s="1022"/>
      <c r="T174" s="1023"/>
      <c r="U174" s="1023"/>
      <c r="V174" s="1023"/>
      <c r="W174" s="1024"/>
      <c r="X174" s="170" t="s">
        <v>195</v>
      </c>
      <c r="Y174" s="171"/>
      <c r="Z174" s="172"/>
      <c r="AA174" s="158" t="str">
        <f>IF(AA173="","",VLOOKUP(AA173,'シフト記号表（従来型・ユニット型共通）'!$C$6:$L$47,10,FALSE))</f>
        <v/>
      </c>
      <c r="AB174" s="159" t="str">
        <f>IF(AB173="","",VLOOKUP(AB173,'シフト記号表（従来型・ユニット型共通）'!$C$6:$L$47,10,FALSE))</f>
        <v/>
      </c>
      <c r="AC174" s="159" t="str">
        <f>IF(AC173="","",VLOOKUP(AC173,'シフト記号表（従来型・ユニット型共通）'!$C$6:$L$47,10,FALSE))</f>
        <v/>
      </c>
      <c r="AD174" s="159" t="str">
        <f>IF(AD173="","",VLOOKUP(AD173,'シフト記号表（従来型・ユニット型共通）'!$C$6:$L$47,10,FALSE))</f>
        <v/>
      </c>
      <c r="AE174" s="159" t="str">
        <f>IF(AE173="","",VLOOKUP(AE173,'シフト記号表（従来型・ユニット型共通）'!$C$6:$L$47,10,FALSE))</f>
        <v/>
      </c>
      <c r="AF174" s="159" t="str">
        <f>IF(AF173="","",VLOOKUP(AF173,'シフト記号表（従来型・ユニット型共通）'!$C$6:$L$47,10,FALSE))</f>
        <v/>
      </c>
      <c r="AG174" s="160" t="str">
        <f>IF(AG173="","",VLOOKUP(AG173,'シフト記号表（従来型・ユニット型共通）'!$C$6:$L$47,10,FALSE))</f>
        <v/>
      </c>
      <c r="AH174" s="158" t="str">
        <f>IF(AH173="","",VLOOKUP(AH173,'シフト記号表（従来型・ユニット型共通）'!$C$6:$L$47,10,FALSE))</f>
        <v/>
      </c>
      <c r="AI174" s="159" t="str">
        <f>IF(AI173="","",VLOOKUP(AI173,'シフト記号表（従来型・ユニット型共通）'!$C$6:$L$47,10,FALSE))</f>
        <v/>
      </c>
      <c r="AJ174" s="159" t="str">
        <f>IF(AJ173="","",VLOOKUP(AJ173,'シフト記号表（従来型・ユニット型共通）'!$C$6:$L$47,10,FALSE))</f>
        <v/>
      </c>
      <c r="AK174" s="159" t="str">
        <f>IF(AK173="","",VLOOKUP(AK173,'シフト記号表（従来型・ユニット型共通）'!$C$6:$L$47,10,FALSE))</f>
        <v/>
      </c>
      <c r="AL174" s="159" t="str">
        <f>IF(AL173="","",VLOOKUP(AL173,'シフト記号表（従来型・ユニット型共通）'!$C$6:$L$47,10,FALSE))</f>
        <v/>
      </c>
      <c r="AM174" s="159" t="str">
        <f>IF(AM173="","",VLOOKUP(AM173,'シフト記号表（従来型・ユニット型共通）'!$C$6:$L$47,10,FALSE))</f>
        <v/>
      </c>
      <c r="AN174" s="160" t="str">
        <f>IF(AN173="","",VLOOKUP(AN173,'シフト記号表（従来型・ユニット型共通）'!$C$6:$L$47,10,FALSE))</f>
        <v/>
      </c>
      <c r="AO174" s="158" t="str">
        <f>IF(AO173="","",VLOOKUP(AO173,'シフト記号表（従来型・ユニット型共通）'!$C$6:$L$47,10,FALSE))</f>
        <v/>
      </c>
      <c r="AP174" s="159" t="str">
        <f>IF(AP173="","",VLOOKUP(AP173,'シフト記号表（従来型・ユニット型共通）'!$C$6:$L$47,10,FALSE))</f>
        <v/>
      </c>
      <c r="AQ174" s="159" t="str">
        <f>IF(AQ173="","",VLOOKUP(AQ173,'シフト記号表（従来型・ユニット型共通）'!$C$6:$L$47,10,FALSE))</f>
        <v/>
      </c>
      <c r="AR174" s="159" t="str">
        <f>IF(AR173="","",VLOOKUP(AR173,'シフト記号表（従来型・ユニット型共通）'!$C$6:$L$47,10,FALSE))</f>
        <v/>
      </c>
      <c r="AS174" s="159" t="str">
        <f>IF(AS173="","",VLOOKUP(AS173,'シフト記号表（従来型・ユニット型共通）'!$C$6:$L$47,10,FALSE))</f>
        <v/>
      </c>
      <c r="AT174" s="159" t="str">
        <f>IF(AT173="","",VLOOKUP(AT173,'シフト記号表（従来型・ユニット型共通）'!$C$6:$L$47,10,FALSE))</f>
        <v/>
      </c>
      <c r="AU174" s="160" t="str">
        <f>IF(AU173="","",VLOOKUP(AU173,'シフト記号表（従来型・ユニット型共通）'!$C$6:$L$47,10,FALSE))</f>
        <v/>
      </c>
      <c r="AV174" s="158" t="str">
        <f>IF(AV173="","",VLOOKUP(AV173,'シフト記号表（従来型・ユニット型共通）'!$C$6:$L$47,10,FALSE))</f>
        <v/>
      </c>
      <c r="AW174" s="159" t="str">
        <f>IF(AW173="","",VLOOKUP(AW173,'シフト記号表（従来型・ユニット型共通）'!$C$6:$L$47,10,FALSE))</f>
        <v/>
      </c>
      <c r="AX174" s="159" t="str">
        <f>IF(AX173="","",VLOOKUP(AX173,'シフト記号表（従来型・ユニット型共通）'!$C$6:$L$47,10,FALSE))</f>
        <v/>
      </c>
      <c r="AY174" s="159" t="str">
        <f>IF(AY173="","",VLOOKUP(AY173,'シフト記号表（従来型・ユニット型共通）'!$C$6:$L$47,10,FALSE))</f>
        <v/>
      </c>
      <c r="AZ174" s="159" t="str">
        <f>IF(AZ173="","",VLOOKUP(AZ173,'シフト記号表（従来型・ユニット型共通）'!$C$6:$L$47,10,FALSE))</f>
        <v/>
      </c>
      <c r="BA174" s="159" t="str">
        <f>IF(BA173="","",VLOOKUP(BA173,'シフト記号表（従来型・ユニット型共通）'!$C$6:$L$47,10,FALSE))</f>
        <v/>
      </c>
      <c r="BB174" s="160" t="str">
        <f>IF(BB173="","",VLOOKUP(BB173,'シフト記号表（従来型・ユニット型共通）'!$C$6:$L$47,10,FALSE))</f>
        <v/>
      </c>
      <c r="BC174" s="158" t="str">
        <f>IF(BC173="","",VLOOKUP(BC173,'シフト記号表（従来型・ユニット型共通）'!$C$6:$L$47,10,FALSE))</f>
        <v/>
      </c>
      <c r="BD174" s="159" t="str">
        <f>IF(BD173="","",VLOOKUP(BD173,'シフト記号表（従来型・ユニット型共通）'!$C$6:$L$47,10,FALSE))</f>
        <v/>
      </c>
      <c r="BE174" s="159" t="str">
        <f>IF(BE173="","",VLOOKUP(BE173,'シフト記号表（従来型・ユニット型共通）'!$C$6:$L$47,10,FALSE))</f>
        <v/>
      </c>
      <c r="BF174" s="1077">
        <f>IF($BI$3="４週",SUM(AA174:BB174),IF($BI$3="暦月",SUM(AA174:BE174),""))</f>
        <v>0</v>
      </c>
      <c r="BG174" s="1078"/>
      <c r="BH174" s="1079">
        <f>IF($BI$3="４週",BF174/4,IF($BI$3="暦月",(BF174/($BI$8/7)),""))</f>
        <v>0</v>
      </c>
      <c r="BI174" s="1078"/>
      <c r="BJ174" s="1074"/>
      <c r="BK174" s="1075"/>
      <c r="BL174" s="1075"/>
      <c r="BM174" s="1075"/>
      <c r="BN174" s="1076"/>
    </row>
    <row r="175" spans="2:66" ht="20.25" customHeight="1" x14ac:dyDescent="0.15">
      <c r="B175" s="992">
        <f>B173+1</f>
        <v>80</v>
      </c>
      <c r="C175" s="994"/>
      <c r="D175" s="996"/>
      <c r="E175" s="965"/>
      <c r="F175" s="997"/>
      <c r="G175" s="999"/>
      <c r="H175" s="1000"/>
      <c r="I175" s="153"/>
      <c r="J175" s="154"/>
      <c r="K175" s="153"/>
      <c r="L175" s="154"/>
      <c r="M175" s="1003"/>
      <c r="N175" s="1004"/>
      <c r="O175" s="1052"/>
      <c r="P175" s="1053"/>
      <c r="Q175" s="1053"/>
      <c r="R175" s="1000"/>
      <c r="S175" s="1022"/>
      <c r="T175" s="1023"/>
      <c r="U175" s="1023"/>
      <c r="V175" s="1023"/>
      <c r="W175" s="1024"/>
      <c r="X175" s="173" t="s">
        <v>192</v>
      </c>
      <c r="Z175" s="174"/>
      <c r="AA175" s="166"/>
      <c r="AB175" s="167"/>
      <c r="AC175" s="167"/>
      <c r="AD175" s="167"/>
      <c r="AE175" s="167"/>
      <c r="AF175" s="167"/>
      <c r="AG175" s="168"/>
      <c r="AH175" s="166"/>
      <c r="AI175" s="167"/>
      <c r="AJ175" s="167"/>
      <c r="AK175" s="167"/>
      <c r="AL175" s="167"/>
      <c r="AM175" s="167"/>
      <c r="AN175" s="168"/>
      <c r="AO175" s="166"/>
      <c r="AP175" s="167"/>
      <c r="AQ175" s="167"/>
      <c r="AR175" s="167"/>
      <c r="AS175" s="167"/>
      <c r="AT175" s="167"/>
      <c r="AU175" s="168"/>
      <c r="AV175" s="166"/>
      <c r="AW175" s="167"/>
      <c r="AX175" s="167"/>
      <c r="AY175" s="167"/>
      <c r="AZ175" s="167"/>
      <c r="BA175" s="167"/>
      <c r="BB175" s="168"/>
      <c r="BC175" s="166"/>
      <c r="BD175" s="167"/>
      <c r="BE175" s="169"/>
      <c r="BF175" s="1054"/>
      <c r="BG175" s="1055"/>
      <c r="BH175" s="1056"/>
      <c r="BI175" s="1057"/>
      <c r="BJ175" s="1058"/>
      <c r="BK175" s="1059"/>
      <c r="BL175" s="1059"/>
      <c r="BM175" s="1059"/>
      <c r="BN175" s="1060"/>
    </row>
    <row r="176" spans="2:66" ht="20.25" customHeight="1" x14ac:dyDescent="0.15">
      <c r="B176" s="993"/>
      <c r="C176" s="995"/>
      <c r="D176" s="998"/>
      <c r="E176" s="965"/>
      <c r="F176" s="997"/>
      <c r="G176" s="1080"/>
      <c r="H176" s="1081"/>
      <c r="I176" s="175"/>
      <c r="J176" s="176">
        <f>G175</f>
        <v>0</v>
      </c>
      <c r="K176" s="175"/>
      <c r="L176" s="176">
        <f>M175</f>
        <v>0</v>
      </c>
      <c r="M176" s="1082"/>
      <c r="N176" s="1083"/>
      <c r="O176" s="1084"/>
      <c r="P176" s="1085"/>
      <c r="Q176" s="1085"/>
      <c r="R176" s="1081"/>
      <c r="S176" s="1022"/>
      <c r="T176" s="1023"/>
      <c r="U176" s="1023"/>
      <c r="V176" s="1023"/>
      <c r="W176" s="1024"/>
      <c r="X176" s="170" t="s">
        <v>195</v>
      </c>
      <c r="Y176" s="171"/>
      <c r="Z176" s="172"/>
      <c r="AA176" s="158" t="str">
        <f>IF(AA175="","",VLOOKUP(AA175,'シフト記号表（従来型・ユニット型共通）'!$C$6:$L$47,10,FALSE))</f>
        <v/>
      </c>
      <c r="AB176" s="159" t="str">
        <f>IF(AB175="","",VLOOKUP(AB175,'シフト記号表（従来型・ユニット型共通）'!$C$6:$L$47,10,FALSE))</f>
        <v/>
      </c>
      <c r="AC176" s="159" t="str">
        <f>IF(AC175="","",VLOOKUP(AC175,'シフト記号表（従来型・ユニット型共通）'!$C$6:$L$47,10,FALSE))</f>
        <v/>
      </c>
      <c r="AD176" s="159" t="str">
        <f>IF(AD175="","",VLOOKUP(AD175,'シフト記号表（従来型・ユニット型共通）'!$C$6:$L$47,10,FALSE))</f>
        <v/>
      </c>
      <c r="AE176" s="159" t="str">
        <f>IF(AE175="","",VLOOKUP(AE175,'シフト記号表（従来型・ユニット型共通）'!$C$6:$L$47,10,FALSE))</f>
        <v/>
      </c>
      <c r="AF176" s="159" t="str">
        <f>IF(AF175="","",VLOOKUP(AF175,'シフト記号表（従来型・ユニット型共通）'!$C$6:$L$47,10,FALSE))</f>
        <v/>
      </c>
      <c r="AG176" s="160" t="str">
        <f>IF(AG175="","",VLOOKUP(AG175,'シフト記号表（従来型・ユニット型共通）'!$C$6:$L$47,10,FALSE))</f>
        <v/>
      </c>
      <c r="AH176" s="158" t="str">
        <f>IF(AH175="","",VLOOKUP(AH175,'シフト記号表（従来型・ユニット型共通）'!$C$6:$L$47,10,FALSE))</f>
        <v/>
      </c>
      <c r="AI176" s="159" t="str">
        <f>IF(AI175="","",VLOOKUP(AI175,'シフト記号表（従来型・ユニット型共通）'!$C$6:$L$47,10,FALSE))</f>
        <v/>
      </c>
      <c r="AJ176" s="159" t="str">
        <f>IF(AJ175="","",VLOOKUP(AJ175,'シフト記号表（従来型・ユニット型共通）'!$C$6:$L$47,10,FALSE))</f>
        <v/>
      </c>
      <c r="AK176" s="159" t="str">
        <f>IF(AK175="","",VLOOKUP(AK175,'シフト記号表（従来型・ユニット型共通）'!$C$6:$L$47,10,FALSE))</f>
        <v/>
      </c>
      <c r="AL176" s="159" t="str">
        <f>IF(AL175="","",VLOOKUP(AL175,'シフト記号表（従来型・ユニット型共通）'!$C$6:$L$47,10,FALSE))</f>
        <v/>
      </c>
      <c r="AM176" s="159" t="str">
        <f>IF(AM175="","",VLOOKUP(AM175,'シフト記号表（従来型・ユニット型共通）'!$C$6:$L$47,10,FALSE))</f>
        <v/>
      </c>
      <c r="AN176" s="160" t="str">
        <f>IF(AN175="","",VLOOKUP(AN175,'シフト記号表（従来型・ユニット型共通）'!$C$6:$L$47,10,FALSE))</f>
        <v/>
      </c>
      <c r="AO176" s="158" t="str">
        <f>IF(AO175="","",VLOOKUP(AO175,'シフト記号表（従来型・ユニット型共通）'!$C$6:$L$47,10,FALSE))</f>
        <v/>
      </c>
      <c r="AP176" s="159" t="str">
        <f>IF(AP175="","",VLOOKUP(AP175,'シフト記号表（従来型・ユニット型共通）'!$C$6:$L$47,10,FALSE))</f>
        <v/>
      </c>
      <c r="AQ176" s="159" t="str">
        <f>IF(AQ175="","",VLOOKUP(AQ175,'シフト記号表（従来型・ユニット型共通）'!$C$6:$L$47,10,FALSE))</f>
        <v/>
      </c>
      <c r="AR176" s="159" t="str">
        <f>IF(AR175="","",VLOOKUP(AR175,'シフト記号表（従来型・ユニット型共通）'!$C$6:$L$47,10,FALSE))</f>
        <v/>
      </c>
      <c r="AS176" s="159" t="str">
        <f>IF(AS175="","",VLOOKUP(AS175,'シフト記号表（従来型・ユニット型共通）'!$C$6:$L$47,10,FALSE))</f>
        <v/>
      </c>
      <c r="AT176" s="159" t="str">
        <f>IF(AT175="","",VLOOKUP(AT175,'シフト記号表（従来型・ユニット型共通）'!$C$6:$L$47,10,FALSE))</f>
        <v/>
      </c>
      <c r="AU176" s="160" t="str">
        <f>IF(AU175="","",VLOOKUP(AU175,'シフト記号表（従来型・ユニット型共通）'!$C$6:$L$47,10,FALSE))</f>
        <v/>
      </c>
      <c r="AV176" s="158" t="str">
        <f>IF(AV175="","",VLOOKUP(AV175,'シフト記号表（従来型・ユニット型共通）'!$C$6:$L$47,10,FALSE))</f>
        <v/>
      </c>
      <c r="AW176" s="159" t="str">
        <f>IF(AW175="","",VLOOKUP(AW175,'シフト記号表（従来型・ユニット型共通）'!$C$6:$L$47,10,FALSE))</f>
        <v/>
      </c>
      <c r="AX176" s="159" t="str">
        <f>IF(AX175="","",VLOOKUP(AX175,'シフト記号表（従来型・ユニット型共通）'!$C$6:$L$47,10,FALSE))</f>
        <v/>
      </c>
      <c r="AY176" s="159" t="str">
        <f>IF(AY175="","",VLOOKUP(AY175,'シフト記号表（従来型・ユニット型共通）'!$C$6:$L$47,10,FALSE))</f>
        <v/>
      </c>
      <c r="AZ176" s="159" t="str">
        <f>IF(AZ175="","",VLOOKUP(AZ175,'シフト記号表（従来型・ユニット型共通）'!$C$6:$L$47,10,FALSE))</f>
        <v/>
      </c>
      <c r="BA176" s="159" t="str">
        <f>IF(BA175="","",VLOOKUP(BA175,'シフト記号表（従来型・ユニット型共通）'!$C$6:$L$47,10,FALSE))</f>
        <v/>
      </c>
      <c r="BB176" s="160" t="str">
        <f>IF(BB175="","",VLOOKUP(BB175,'シフト記号表（従来型・ユニット型共通）'!$C$6:$L$47,10,FALSE))</f>
        <v/>
      </c>
      <c r="BC176" s="158" t="str">
        <f>IF(BC175="","",VLOOKUP(BC175,'シフト記号表（従来型・ユニット型共通）'!$C$6:$L$47,10,FALSE))</f>
        <v/>
      </c>
      <c r="BD176" s="159" t="str">
        <f>IF(BD175="","",VLOOKUP(BD175,'シフト記号表（従来型・ユニット型共通）'!$C$6:$L$47,10,FALSE))</f>
        <v/>
      </c>
      <c r="BE176" s="159" t="str">
        <f>IF(BE175="","",VLOOKUP(BE175,'シフト記号表（従来型・ユニット型共通）'!$C$6:$L$47,10,FALSE))</f>
        <v/>
      </c>
      <c r="BF176" s="1077">
        <f>IF($BI$3="４週",SUM(AA176:BB176),IF($BI$3="暦月",SUM(AA176:BE176),""))</f>
        <v>0</v>
      </c>
      <c r="BG176" s="1078"/>
      <c r="BH176" s="1079">
        <f>IF($BI$3="４週",BF176/4,IF($BI$3="暦月",(BF176/($BI$8/7)),""))</f>
        <v>0</v>
      </c>
      <c r="BI176" s="1078"/>
      <c r="BJ176" s="1074"/>
      <c r="BK176" s="1075"/>
      <c r="BL176" s="1075"/>
      <c r="BM176" s="1075"/>
      <c r="BN176" s="1076"/>
    </row>
    <row r="177" spans="2:66" ht="20.25" customHeight="1" x14ac:dyDescent="0.15">
      <c r="B177" s="992">
        <f>B175+1</f>
        <v>81</v>
      </c>
      <c r="C177" s="994"/>
      <c r="D177" s="996"/>
      <c r="E177" s="965"/>
      <c r="F177" s="997"/>
      <c r="G177" s="999"/>
      <c r="H177" s="1000"/>
      <c r="I177" s="153"/>
      <c r="J177" s="154"/>
      <c r="K177" s="153"/>
      <c r="L177" s="154"/>
      <c r="M177" s="1003"/>
      <c r="N177" s="1004"/>
      <c r="O177" s="1052"/>
      <c r="P177" s="1053"/>
      <c r="Q177" s="1053"/>
      <c r="R177" s="1000"/>
      <c r="S177" s="1022"/>
      <c r="T177" s="1023"/>
      <c r="U177" s="1023"/>
      <c r="V177" s="1023"/>
      <c r="W177" s="1024"/>
      <c r="X177" s="173" t="s">
        <v>192</v>
      </c>
      <c r="Z177" s="174"/>
      <c r="AA177" s="166"/>
      <c r="AB177" s="167"/>
      <c r="AC177" s="167"/>
      <c r="AD177" s="167"/>
      <c r="AE177" s="167"/>
      <c r="AF177" s="167"/>
      <c r="AG177" s="168"/>
      <c r="AH177" s="166"/>
      <c r="AI177" s="167"/>
      <c r="AJ177" s="167"/>
      <c r="AK177" s="167"/>
      <c r="AL177" s="167"/>
      <c r="AM177" s="167"/>
      <c r="AN177" s="168"/>
      <c r="AO177" s="166"/>
      <c r="AP177" s="167"/>
      <c r="AQ177" s="167"/>
      <c r="AR177" s="167"/>
      <c r="AS177" s="167"/>
      <c r="AT177" s="167"/>
      <c r="AU177" s="168"/>
      <c r="AV177" s="166"/>
      <c r="AW177" s="167"/>
      <c r="AX177" s="167"/>
      <c r="AY177" s="167"/>
      <c r="AZ177" s="167"/>
      <c r="BA177" s="167"/>
      <c r="BB177" s="168"/>
      <c r="BC177" s="166"/>
      <c r="BD177" s="167"/>
      <c r="BE177" s="169"/>
      <c r="BF177" s="1054"/>
      <c r="BG177" s="1055"/>
      <c r="BH177" s="1056"/>
      <c r="BI177" s="1057"/>
      <c r="BJ177" s="1058"/>
      <c r="BK177" s="1059"/>
      <c r="BL177" s="1059"/>
      <c r="BM177" s="1059"/>
      <c r="BN177" s="1060"/>
    </row>
    <row r="178" spans="2:66" ht="20.25" customHeight="1" x14ac:dyDescent="0.15">
      <c r="B178" s="993"/>
      <c r="C178" s="995"/>
      <c r="D178" s="998"/>
      <c r="E178" s="965"/>
      <c r="F178" s="997"/>
      <c r="G178" s="1080"/>
      <c r="H178" s="1081"/>
      <c r="I178" s="175"/>
      <c r="J178" s="176">
        <f>G177</f>
        <v>0</v>
      </c>
      <c r="K178" s="175"/>
      <c r="L178" s="176">
        <f>M177</f>
        <v>0</v>
      </c>
      <c r="M178" s="1082"/>
      <c r="N178" s="1083"/>
      <c r="O178" s="1084"/>
      <c r="P178" s="1085"/>
      <c r="Q178" s="1085"/>
      <c r="R178" s="1081"/>
      <c r="S178" s="1022"/>
      <c r="T178" s="1023"/>
      <c r="U178" s="1023"/>
      <c r="V178" s="1023"/>
      <c r="W178" s="1024"/>
      <c r="X178" s="170" t="s">
        <v>195</v>
      </c>
      <c r="Y178" s="171"/>
      <c r="Z178" s="172"/>
      <c r="AA178" s="158" t="str">
        <f>IF(AA177="","",VLOOKUP(AA177,'シフト記号表（従来型・ユニット型共通）'!$C$6:$L$47,10,FALSE))</f>
        <v/>
      </c>
      <c r="AB178" s="159" t="str">
        <f>IF(AB177="","",VLOOKUP(AB177,'シフト記号表（従来型・ユニット型共通）'!$C$6:$L$47,10,FALSE))</f>
        <v/>
      </c>
      <c r="AC178" s="159" t="str">
        <f>IF(AC177="","",VLOOKUP(AC177,'シフト記号表（従来型・ユニット型共通）'!$C$6:$L$47,10,FALSE))</f>
        <v/>
      </c>
      <c r="AD178" s="159" t="str">
        <f>IF(AD177="","",VLOOKUP(AD177,'シフト記号表（従来型・ユニット型共通）'!$C$6:$L$47,10,FALSE))</f>
        <v/>
      </c>
      <c r="AE178" s="159" t="str">
        <f>IF(AE177="","",VLOOKUP(AE177,'シフト記号表（従来型・ユニット型共通）'!$C$6:$L$47,10,FALSE))</f>
        <v/>
      </c>
      <c r="AF178" s="159" t="str">
        <f>IF(AF177="","",VLOOKUP(AF177,'シフト記号表（従来型・ユニット型共通）'!$C$6:$L$47,10,FALSE))</f>
        <v/>
      </c>
      <c r="AG178" s="160" t="str">
        <f>IF(AG177="","",VLOOKUP(AG177,'シフト記号表（従来型・ユニット型共通）'!$C$6:$L$47,10,FALSE))</f>
        <v/>
      </c>
      <c r="AH178" s="158" t="str">
        <f>IF(AH177="","",VLOOKUP(AH177,'シフト記号表（従来型・ユニット型共通）'!$C$6:$L$47,10,FALSE))</f>
        <v/>
      </c>
      <c r="AI178" s="159" t="str">
        <f>IF(AI177="","",VLOOKUP(AI177,'シフト記号表（従来型・ユニット型共通）'!$C$6:$L$47,10,FALSE))</f>
        <v/>
      </c>
      <c r="AJ178" s="159" t="str">
        <f>IF(AJ177="","",VLOOKUP(AJ177,'シフト記号表（従来型・ユニット型共通）'!$C$6:$L$47,10,FALSE))</f>
        <v/>
      </c>
      <c r="AK178" s="159" t="str">
        <f>IF(AK177="","",VLOOKUP(AK177,'シフト記号表（従来型・ユニット型共通）'!$C$6:$L$47,10,FALSE))</f>
        <v/>
      </c>
      <c r="AL178" s="159" t="str">
        <f>IF(AL177="","",VLOOKUP(AL177,'シフト記号表（従来型・ユニット型共通）'!$C$6:$L$47,10,FALSE))</f>
        <v/>
      </c>
      <c r="AM178" s="159" t="str">
        <f>IF(AM177="","",VLOOKUP(AM177,'シフト記号表（従来型・ユニット型共通）'!$C$6:$L$47,10,FALSE))</f>
        <v/>
      </c>
      <c r="AN178" s="160" t="str">
        <f>IF(AN177="","",VLOOKUP(AN177,'シフト記号表（従来型・ユニット型共通）'!$C$6:$L$47,10,FALSE))</f>
        <v/>
      </c>
      <c r="AO178" s="158" t="str">
        <f>IF(AO177="","",VLOOKUP(AO177,'シフト記号表（従来型・ユニット型共通）'!$C$6:$L$47,10,FALSE))</f>
        <v/>
      </c>
      <c r="AP178" s="159" t="str">
        <f>IF(AP177="","",VLOOKUP(AP177,'シフト記号表（従来型・ユニット型共通）'!$C$6:$L$47,10,FALSE))</f>
        <v/>
      </c>
      <c r="AQ178" s="159" t="str">
        <f>IF(AQ177="","",VLOOKUP(AQ177,'シフト記号表（従来型・ユニット型共通）'!$C$6:$L$47,10,FALSE))</f>
        <v/>
      </c>
      <c r="AR178" s="159" t="str">
        <f>IF(AR177="","",VLOOKUP(AR177,'シフト記号表（従来型・ユニット型共通）'!$C$6:$L$47,10,FALSE))</f>
        <v/>
      </c>
      <c r="AS178" s="159" t="str">
        <f>IF(AS177="","",VLOOKUP(AS177,'シフト記号表（従来型・ユニット型共通）'!$C$6:$L$47,10,FALSE))</f>
        <v/>
      </c>
      <c r="AT178" s="159" t="str">
        <f>IF(AT177="","",VLOOKUP(AT177,'シフト記号表（従来型・ユニット型共通）'!$C$6:$L$47,10,FALSE))</f>
        <v/>
      </c>
      <c r="AU178" s="160" t="str">
        <f>IF(AU177="","",VLOOKUP(AU177,'シフト記号表（従来型・ユニット型共通）'!$C$6:$L$47,10,FALSE))</f>
        <v/>
      </c>
      <c r="AV178" s="158" t="str">
        <f>IF(AV177="","",VLOOKUP(AV177,'シフト記号表（従来型・ユニット型共通）'!$C$6:$L$47,10,FALSE))</f>
        <v/>
      </c>
      <c r="AW178" s="159" t="str">
        <f>IF(AW177="","",VLOOKUP(AW177,'シフト記号表（従来型・ユニット型共通）'!$C$6:$L$47,10,FALSE))</f>
        <v/>
      </c>
      <c r="AX178" s="159" t="str">
        <f>IF(AX177="","",VLOOKUP(AX177,'シフト記号表（従来型・ユニット型共通）'!$C$6:$L$47,10,FALSE))</f>
        <v/>
      </c>
      <c r="AY178" s="159" t="str">
        <f>IF(AY177="","",VLOOKUP(AY177,'シフト記号表（従来型・ユニット型共通）'!$C$6:$L$47,10,FALSE))</f>
        <v/>
      </c>
      <c r="AZ178" s="159" t="str">
        <f>IF(AZ177="","",VLOOKUP(AZ177,'シフト記号表（従来型・ユニット型共通）'!$C$6:$L$47,10,FALSE))</f>
        <v/>
      </c>
      <c r="BA178" s="159" t="str">
        <f>IF(BA177="","",VLOOKUP(BA177,'シフト記号表（従来型・ユニット型共通）'!$C$6:$L$47,10,FALSE))</f>
        <v/>
      </c>
      <c r="BB178" s="160" t="str">
        <f>IF(BB177="","",VLOOKUP(BB177,'シフト記号表（従来型・ユニット型共通）'!$C$6:$L$47,10,FALSE))</f>
        <v/>
      </c>
      <c r="BC178" s="158" t="str">
        <f>IF(BC177="","",VLOOKUP(BC177,'シフト記号表（従来型・ユニット型共通）'!$C$6:$L$47,10,FALSE))</f>
        <v/>
      </c>
      <c r="BD178" s="159" t="str">
        <f>IF(BD177="","",VLOOKUP(BD177,'シフト記号表（従来型・ユニット型共通）'!$C$6:$L$47,10,FALSE))</f>
        <v/>
      </c>
      <c r="BE178" s="159" t="str">
        <f>IF(BE177="","",VLOOKUP(BE177,'シフト記号表（従来型・ユニット型共通）'!$C$6:$L$47,10,FALSE))</f>
        <v/>
      </c>
      <c r="BF178" s="1077">
        <f>IF($BI$3="４週",SUM(AA178:BB178),IF($BI$3="暦月",SUM(AA178:BE178),""))</f>
        <v>0</v>
      </c>
      <c r="BG178" s="1078"/>
      <c r="BH178" s="1079">
        <f>IF($BI$3="４週",BF178/4,IF($BI$3="暦月",(BF178/($BI$8/7)),""))</f>
        <v>0</v>
      </c>
      <c r="BI178" s="1078"/>
      <c r="BJ178" s="1074"/>
      <c r="BK178" s="1075"/>
      <c r="BL178" s="1075"/>
      <c r="BM178" s="1075"/>
      <c r="BN178" s="1076"/>
    </row>
    <row r="179" spans="2:66" ht="20.25" customHeight="1" x14ac:dyDescent="0.15">
      <c r="B179" s="992">
        <f>B177+1</f>
        <v>82</v>
      </c>
      <c r="C179" s="994"/>
      <c r="D179" s="996"/>
      <c r="E179" s="965"/>
      <c r="F179" s="997"/>
      <c r="G179" s="999"/>
      <c r="H179" s="1000"/>
      <c r="I179" s="153"/>
      <c r="J179" s="154"/>
      <c r="K179" s="153"/>
      <c r="L179" s="154"/>
      <c r="M179" s="1003"/>
      <c r="N179" s="1004"/>
      <c r="O179" s="1052"/>
      <c r="P179" s="1053"/>
      <c r="Q179" s="1053"/>
      <c r="R179" s="1000"/>
      <c r="S179" s="1022"/>
      <c r="T179" s="1023"/>
      <c r="U179" s="1023"/>
      <c r="V179" s="1023"/>
      <c r="W179" s="1024"/>
      <c r="X179" s="173" t="s">
        <v>192</v>
      </c>
      <c r="Z179" s="174"/>
      <c r="AA179" s="166"/>
      <c r="AB179" s="167"/>
      <c r="AC179" s="167"/>
      <c r="AD179" s="167"/>
      <c r="AE179" s="167"/>
      <c r="AF179" s="167"/>
      <c r="AG179" s="168"/>
      <c r="AH179" s="166"/>
      <c r="AI179" s="167"/>
      <c r="AJ179" s="167"/>
      <c r="AK179" s="167"/>
      <c r="AL179" s="167"/>
      <c r="AM179" s="167"/>
      <c r="AN179" s="168"/>
      <c r="AO179" s="166"/>
      <c r="AP179" s="167"/>
      <c r="AQ179" s="167"/>
      <c r="AR179" s="167"/>
      <c r="AS179" s="167"/>
      <c r="AT179" s="167"/>
      <c r="AU179" s="168"/>
      <c r="AV179" s="166"/>
      <c r="AW179" s="167"/>
      <c r="AX179" s="167"/>
      <c r="AY179" s="167"/>
      <c r="AZ179" s="167"/>
      <c r="BA179" s="167"/>
      <c r="BB179" s="168"/>
      <c r="BC179" s="166"/>
      <c r="BD179" s="167"/>
      <c r="BE179" s="169"/>
      <c r="BF179" s="1054"/>
      <c r="BG179" s="1055"/>
      <c r="BH179" s="1056"/>
      <c r="BI179" s="1057"/>
      <c r="BJ179" s="1058"/>
      <c r="BK179" s="1059"/>
      <c r="BL179" s="1059"/>
      <c r="BM179" s="1059"/>
      <c r="BN179" s="1060"/>
    </row>
    <row r="180" spans="2:66" ht="20.25" customHeight="1" x14ac:dyDescent="0.15">
      <c r="B180" s="993"/>
      <c r="C180" s="995"/>
      <c r="D180" s="998"/>
      <c r="E180" s="965"/>
      <c r="F180" s="997"/>
      <c r="G180" s="1080"/>
      <c r="H180" s="1081"/>
      <c r="I180" s="175"/>
      <c r="J180" s="176">
        <f>G179</f>
        <v>0</v>
      </c>
      <c r="K180" s="175"/>
      <c r="L180" s="176">
        <f>M179</f>
        <v>0</v>
      </c>
      <c r="M180" s="1082"/>
      <c r="N180" s="1083"/>
      <c r="O180" s="1084"/>
      <c r="P180" s="1085"/>
      <c r="Q180" s="1085"/>
      <c r="R180" s="1081"/>
      <c r="S180" s="1022"/>
      <c r="T180" s="1023"/>
      <c r="U180" s="1023"/>
      <c r="V180" s="1023"/>
      <c r="W180" s="1024"/>
      <c r="X180" s="170" t="s">
        <v>195</v>
      </c>
      <c r="Y180" s="171"/>
      <c r="Z180" s="172"/>
      <c r="AA180" s="158" t="str">
        <f>IF(AA179="","",VLOOKUP(AA179,'シフト記号表（従来型・ユニット型共通）'!$C$6:$L$47,10,FALSE))</f>
        <v/>
      </c>
      <c r="AB180" s="159" t="str">
        <f>IF(AB179="","",VLOOKUP(AB179,'シフト記号表（従来型・ユニット型共通）'!$C$6:$L$47,10,FALSE))</f>
        <v/>
      </c>
      <c r="AC180" s="159" t="str">
        <f>IF(AC179="","",VLOOKUP(AC179,'シフト記号表（従来型・ユニット型共通）'!$C$6:$L$47,10,FALSE))</f>
        <v/>
      </c>
      <c r="AD180" s="159" t="str">
        <f>IF(AD179="","",VLOOKUP(AD179,'シフト記号表（従来型・ユニット型共通）'!$C$6:$L$47,10,FALSE))</f>
        <v/>
      </c>
      <c r="AE180" s="159" t="str">
        <f>IF(AE179="","",VLOOKUP(AE179,'シフト記号表（従来型・ユニット型共通）'!$C$6:$L$47,10,FALSE))</f>
        <v/>
      </c>
      <c r="AF180" s="159" t="str">
        <f>IF(AF179="","",VLOOKUP(AF179,'シフト記号表（従来型・ユニット型共通）'!$C$6:$L$47,10,FALSE))</f>
        <v/>
      </c>
      <c r="AG180" s="160" t="str">
        <f>IF(AG179="","",VLOOKUP(AG179,'シフト記号表（従来型・ユニット型共通）'!$C$6:$L$47,10,FALSE))</f>
        <v/>
      </c>
      <c r="AH180" s="158" t="str">
        <f>IF(AH179="","",VLOOKUP(AH179,'シフト記号表（従来型・ユニット型共通）'!$C$6:$L$47,10,FALSE))</f>
        <v/>
      </c>
      <c r="AI180" s="159" t="str">
        <f>IF(AI179="","",VLOOKUP(AI179,'シフト記号表（従来型・ユニット型共通）'!$C$6:$L$47,10,FALSE))</f>
        <v/>
      </c>
      <c r="AJ180" s="159" t="str">
        <f>IF(AJ179="","",VLOOKUP(AJ179,'シフト記号表（従来型・ユニット型共通）'!$C$6:$L$47,10,FALSE))</f>
        <v/>
      </c>
      <c r="AK180" s="159" t="str">
        <f>IF(AK179="","",VLOOKUP(AK179,'シフト記号表（従来型・ユニット型共通）'!$C$6:$L$47,10,FALSE))</f>
        <v/>
      </c>
      <c r="AL180" s="159" t="str">
        <f>IF(AL179="","",VLOOKUP(AL179,'シフト記号表（従来型・ユニット型共通）'!$C$6:$L$47,10,FALSE))</f>
        <v/>
      </c>
      <c r="AM180" s="159" t="str">
        <f>IF(AM179="","",VLOOKUP(AM179,'シフト記号表（従来型・ユニット型共通）'!$C$6:$L$47,10,FALSE))</f>
        <v/>
      </c>
      <c r="AN180" s="160" t="str">
        <f>IF(AN179="","",VLOOKUP(AN179,'シフト記号表（従来型・ユニット型共通）'!$C$6:$L$47,10,FALSE))</f>
        <v/>
      </c>
      <c r="AO180" s="158" t="str">
        <f>IF(AO179="","",VLOOKUP(AO179,'シフト記号表（従来型・ユニット型共通）'!$C$6:$L$47,10,FALSE))</f>
        <v/>
      </c>
      <c r="AP180" s="159" t="str">
        <f>IF(AP179="","",VLOOKUP(AP179,'シフト記号表（従来型・ユニット型共通）'!$C$6:$L$47,10,FALSE))</f>
        <v/>
      </c>
      <c r="AQ180" s="159" t="str">
        <f>IF(AQ179="","",VLOOKUP(AQ179,'シフト記号表（従来型・ユニット型共通）'!$C$6:$L$47,10,FALSE))</f>
        <v/>
      </c>
      <c r="AR180" s="159" t="str">
        <f>IF(AR179="","",VLOOKUP(AR179,'シフト記号表（従来型・ユニット型共通）'!$C$6:$L$47,10,FALSE))</f>
        <v/>
      </c>
      <c r="AS180" s="159" t="str">
        <f>IF(AS179="","",VLOOKUP(AS179,'シフト記号表（従来型・ユニット型共通）'!$C$6:$L$47,10,FALSE))</f>
        <v/>
      </c>
      <c r="AT180" s="159" t="str">
        <f>IF(AT179="","",VLOOKUP(AT179,'シフト記号表（従来型・ユニット型共通）'!$C$6:$L$47,10,FALSE))</f>
        <v/>
      </c>
      <c r="AU180" s="160" t="str">
        <f>IF(AU179="","",VLOOKUP(AU179,'シフト記号表（従来型・ユニット型共通）'!$C$6:$L$47,10,FALSE))</f>
        <v/>
      </c>
      <c r="AV180" s="158" t="str">
        <f>IF(AV179="","",VLOOKUP(AV179,'シフト記号表（従来型・ユニット型共通）'!$C$6:$L$47,10,FALSE))</f>
        <v/>
      </c>
      <c r="AW180" s="159" t="str">
        <f>IF(AW179="","",VLOOKUP(AW179,'シフト記号表（従来型・ユニット型共通）'!$C$6:$L$47,10,FALSE))</f>
        <v/>
      </c>
      <c r="AX180" s="159" t="str">
        <f>IF(AX179="","",VLOOKUP(AX179,'シフト記号表（従来型・ユニット型共通）'!$C$6:$L$47,10,FALSE))</f>
        <v/>
      </c>
      <c r="AY180" s="159" t="str">
        <f>IF(AY179="","",VLOOKUP(AY179,'シフト記号表（従来型・ユニット型共通）'!$C$6:$L$47,10,FALSE))</f>
        <v/>
      </c>
      <c r="AZ180" s="159" t="str">
        <f>IF(AZ179="","",VLOOKUP(AZ179,'シフト記号表（従来型・ユニット型共通）'!$C$6:$L$47,10,FALSE))</f>
        <v/>
      </c>
      <c r="BA180" s="159" t="str">
        <f>IF(BA179="","",VLOOKUP(BA179,'シフト記号表（従来型・ユニット型共通）'!$C$6:$L$47,10,FALSE))</f>
        <v/>
      </c>
      <c r="BB180" s="160" t="str">
        <f>IF(BB179="","",VLOOKUP(BB179,'シフト記号表（従来型・ユニット型共通）'!$C$6:$L$47,10,FALSE))</f>
        <v/>
      </c>
      <c r="BC180" s="158" t="str">
        <f>IF(BC179="","",VLOOKUP(BC179,'シフト記号表（従来型・ユニット型共通）'!$C$6:$L$47,10,FALSE))</f>
        <v/>
      </c>
      <c r="BD180" s="159" t="str">
        <f>IF(BD179="","",VLOOKUP(BD179,'シフト記号表（従来型・ユニット型共通）'!$C$6:$L$47,10,FALSE))</f>
        <v/>
      </c>
      <c r="BE180" s="159" t="str">
        <f>IF(BE179="","",VLOOKUP(BE179,'シフト記号表（従来型・ユニット型共通）'!$C$6:$L$47,10,FALSE))</f>
        <v/>
      </c>
      <c r="BF180" s="1077">
        <f>IF($BI$3="４週",SUM(AA180:BB180),IF($BI$3="暦月",SUM(AA180:BE180),""))</f>
        <v>0</v>
      </c>
      <c r="BG180" s="1078"/>
      <c r="BH180" s="1079">
        <f>IF($BI$3="４週",BF180/4,IF($BI$3="暦月",(BF180/($BI$8/7)),""))</f>
        <v>0</v>
      </c>
      <c r="BI180" s="1078"/>
      <c r="BJ180" s="1074"/>
      <c r="BK180" s="1075"/>
      <c r="BL180" s="1075"/>
      <c r="BM180" s="1075"/>
      <c r="BN180" s="1076"/>
    </row>
    <row r="181" spans="2:66" ht="20.25" customHeight="1" x14ac:dyDescent="0.15">
      <c r="B181" s="992">
        <f>B179+1</f>
        <v>83</v>
      </c>
      <c r="C181" s="994"/>
      <c r="D181" s="996"/>
      <c r="E181" s="965"/>
      <c r="F181" s="997"/>
      <c r="G181" s="999"/>
      <c r="H181" s="1000"/>
      <c r="I181" s="153"/>
      <c r="J181" s="154"/>
      <c r="K181" s="153"/>
      <c r="L181" s="154"/>
      <c r="M181" s="1003"/>
      <c r="N181" s="1004"/>
      <c r="O181" s="1052"/>
      <c r="P181" s="1053"/>
      <c r="Q181" s="1053"/>
      <c r="R181" s="1000"/>
      <c r="S181" s="1022"/>
      <c r="T181" s="1023"/>
      <c r="U181" s="1023"/>
      <c r="V181" s="1023"/>
      <c r="W181" s="1024"/>
      <c r="X181" s="173" t="s">
        <v>192</v>
      </c>
      <c r="Z181" s="174"/>
      <c r="AA181" s="166"/>
      <c r="AB181" s="167"/>
      <c r="AC181" s="167"/>
      <c r="AD181" s="167"/>
      <c r="AE181" s="167"/>
      <c r="AF181" s="167"/>
      <c r="AG181" s="168"/>
      <c r="AH181" s="166"/>
      <c r="AI181" s="167"/>
      <c r="AJ181" s="167"/>
      <c r="AK181" s="167"/>
      <c r="AL181" s="167"/>
      <c r="AM181" s="167"/>
      <c r="AN181" s="168"/>
      <c r="AO181" s="166"/>
      <c r="AP181" s="167"/>
      <c r="AQ181" s="167"/>
      <c r="AR181" s="167"/>
      <c r="AS181" s="167"/>
      <c r="AT181" s="167"/>
      <c r="AU181" s="168"/>
      <c r="AV181" s="166"/>
      <c r="AW181" s="167"/>
      <c r="AX181" s="167"/>
      <c r="AY181" s="167"/>
      <c r="AZ181" s="167"/>
      <c r="BA181" s="167"/>
      <c r="BB181" s="168"/>
      <c r="BC181" s="166"/>
      <c r="BD181" s="167"/>
      <c r="BE181" s="169"/>
      <c r="BF181" s="1054"/>
      <c r="BG181" s="1055"/>
      <c r="BH181" s="1056"/>
      <c r="BI181" s="1057"/>
      <c r="BJ181" s="1058"/>
      <c r="BK181" s="1059"/>
      <c r="BL181" s="1059"/>
      <c r="BM181" s="1059"/>
      <c r="BN181" s="1060"/>
    </row>
    <row r="182" spans="2:66" ht="20.25" customHeight="1" x14ac:dyDescent="0.15">
      <c r="B182" s="993"/>
      <c r="C182" s="995"/>
      <c r="D182" s="998"/>
      <c r="E182" s="965"/>
      <c r="F182" s="997"/>
      <c r="G182" s="1080"/>
      <c r="H182" s="1081"/>
      <c r="I182" s="175"/>
      <c r="J182" s="176">
        <f>G181</f>
        <v>0</v>
      </c>
      <c r="K182" s="175"/>
      <c r="L182" s="176">
        <f>M181</f>
        <v>0</v>
      </c>
      <c r="M182" s="1082"/>
      <c r="N182" s="1083"/>
      <c r="O182" s="1084"/>
      <c r="P182" s="1085"/>
      <c r="Q182" s="1085"/>
      <c r="R182" s="1081"/>
      <c r="S182" s="1022"/>
      <c r="T182" s="1023"/>
      <c r="U182" s="1023"/>
      <c r="V182" s="1023"/>
      <c r="W182" s="1024"/>
      <c r="X182" s="170" t="s">
        <v>195</v>
      </c>
      <c r="Y182" s="171"/>
      <c r="Z182" s="172"/>
      <c r="AA182" s="158" t="str">
        <f>IF(AA181="","",VLOOKUP(AA181,'シフト記号表（従来型・ユニット型共通）'!$C$6:$L$47,10,FALSE))</f>
        <v/>
      </c>
      <c r="AB182" s="159" t="str">
        <f>IF(AB181="","",VLOOKUP(AB181,'シフト記号表（従来型・ユニット型共通）'!$C$6:$L$47,10,FALSE))</f>
        <v/>
      </c>
      <c r="AC182" s="159" t="str">
        <f>IF(AC181="","",VLOOKUP(AC181,'シフト記号表（従来型・ユニット型共通）'!$C$6:$L$47,10,FALSE))</f>
        <v/>
      </c>
      <c r="AD182" s="159" t="str">
        <f>IF(AD181="","",VLOOKUP(AD181,'シフト記号表（従来型・ユニット型共通）'!$C$6:$L$47,10,FALSE))</f>
        <v/>
      </c>
      <c r="AE182" s="159" t="str">
        <f>IF(AE181="","",VLOOKUP(AE181,'シフト記号表（従来型・ユニット型共通）'!$C$6:$L$47,10,FALSE))</f>
        <v/>
      </c>
      <c r="AF182" s="159" t="str">
        <f>IF(AF181="","",VLOOKUP(AF181,'シフト記号表（従来型・ユニット型共通）'!$C$6:$L$47,10,FALSE))</f>
        <v/>
      </c>
      <c r="AG182" s="160" t="str">
        <f>IF(AG181="","",VLOOKUP(AG181,'シフト記号表（従来型・ユニット型共通）'!$C$6:$L$47,10,FALSE))</f>
        <v/>
      </c>
      <c r="AH182" s="158" t="str">
        <f>IF(AH181="","",VLOOKUP(AH181,'シフト記号表（従来型・ユニット型共通）'!$C$6:$L$47,10,FALSE))</f>
        <v/>
      </c>
      <c r="AI182" s="159" t="str">
        <f>IF(AI181="","",VLOOKUP(AI181,'シフト記号表（従来型・ユニット型共通）'!$C$6:$L$47,10,FALSE))</f>
        <v/>
      </c>
      <c r="AJ182" s="159" t="str">
        <f>IF(AJ181="","",VLOOKUP(AJ181,'シフト記号表（従来型・ユニット型共通）'!$C$6:$L$47,10,FALSE))</f>
        <v/>
      </c>
      <c r="AK182" s="159" t="str">
        <f>IF(AK181="","",VLOOKUP(AK181,'シフト記号表（従来型・ユニット型共通）'!$C$6:$L$47,10,FALSE))</f>
        <v/>
      </c>
      <c r="AL182" s="159" t="str">
        <f>IF(AL181="","",VLOOKUP(AL181,'シフト記号表（従来型・ユニット型共通）'!$C$6:$L$47,10,FALSE))</f>
        <v/>
      </c>
      <c r="AM182" s="159" t="str">
        <f>IF(AM181="","",VLOOKUP(AM181,'シフト記号表（従来型・ユニット型共通）'!$C$6:$L$47,10,FALSE))</f>
        <v/>
      </c>
      <c r="AN182" s="160" t="str">
        <f>IF(AN181="","",VLOOKUP(AN181,'シフト記号表（従来型・ユニット型共通）'!$C$6:$L$47,10,FALSE))</f>
        <v/>
      </c>
      <c r="AO182" s="158" t="str">
        <f>IF(AO181="","",VLOOKUP(AO181,'シフト記号表（従来型・ユニット型共通）'!$C$6:$L$47,10,FALSE))</f>
        <v/>
      </c>
      <c r="AP182" s="159" t="str">
        <f>IF(AP181="","",VLOOKUP(AP181,'シフト記号表（従来型・ユニット型共通）'!$C$6:$L$47,10,FALSE))</f>
        <v/>
      </c>
      <c r="AQ182" s="159" t="str">
        <f>IF(AQ181="","",VLOOKUP(AQ181,'シフト記号表（従来型・ユニット型共通）'!$C$6:$L$47,10,FALSE))</f>
        <v/>
      </c>
      <c r="AR182" s="159" t="str">
        <f>IF(AR181="","",VLOOKUP(AR181,'シフト記号表（従来型・ユニット型共通）'!$C$6:$L$47,10,FALSE))</f>
        <v/>
      </c>
      <c r="AS182" s="159" t="str">
        <f>IF(AS181="","",VLOOKUP(AS181,'シフト記号表（従来型・ユニット型共通）'!$C$6:$L$47,10,FALSE))</f>
        <v/>
      </c>
      <c r="AT182" s="159" t="str">
        <f>IF(AT181="","",VLOOKUP(AT181,'シフト記号表（従来型・ユニット型共通）'!$C$6:$L$47,10,FALSE))</f>
        <v/>
      </c>
      <c r="AU182" s="160" t="str">
        <f>IF(AU181="","",VLOOKUP(AU181,'シフト記号表（従来型・ユニット型共通）'!$C$6:$L$47,10,FALSE))</f>
        <v/>
      </c>
      <c r="AV182" s="158" t="str">
        <f>IF(AV181="","",VLOOKUP(AV181,'シフト記号表（従来型・ユニット型共通）'!$C$6:$L$47,10,FALSE))</f>
        <v/>
      </c>
      <c r="AW182" s="159" t="str">
        <f>IF(AW181="","",VLOOKUP(AW181,'シフト記号表（従来型・ユニット型共通）'!$C$6:$L$47,10,FALSE))</f>
        <v/>
      </c>
      <c r="AX182" s="159" t="str">
        <f>IF(AX181="","",VLOOKUP(AX181,'シフト記号表（従来型・ユニット型共通）'!$C$6:$L$47,10,FALSE))</f>
        <v/>
      </c>
      <c r="AY182" s="159" t="str">
        <f>IF(AY181="","",VLOOKUP(AY181,'シフト記号表（従来型・ユニット型共通）'!$C$6:$L$47,10,FALSE))</f>
        <v/>
      </c>
      <c r="AZ182" s="159" t="str">
        <f>IF(AZ181="","",VLOOKUP(AZ181,'シフト記号表（従来型・ユニット型共通）'!$C$6:$L$47,10,FALSE))</f>
        <v/>
      </c>
      <c r="BA182" s="159" t="str">
        <f>IF(BA181="","",VLOOKUP(BA181,'シフト記号表（従来型・ユニット型共通）'!$C$6:$L$47,10,FALSE))</f>
        <v/>
      </c>
      <c r="BB182" s="160" t="str">
        <f>IF(BB181="","",VLOOKUP(BB181,'シフト記号表（従来型・ユニット型共通）'!$C$6:$L$47,10,FALSE))</f>
        <v/>
      </c>
      <c r="BC182" s="158" t="str">
        <f>IF(BC181="","",VLOOKUP(BC181,'シフト記号表（従来型・ユニット型共通）'!$C$6:$L$47,10,FALSE))</f>
        <v/>
      </c>
      <c r="BD182" s="159" t="str">
        <f>IF(BD181="","",VLOOKUP(BD181,'シフト記号表（従来型・ユニット型共通）'!$C$6:$L$47,10,FALSE))</f>
        <v/>
      </c>
      <c r="BE182" s="159" t="str">
        <f>IF(BE181="","",VLOOKUP(BE181,'シフト記号表（従来型・ユニット型共通）'!$C$6:$L$47,10,FALSE))</f>
        <v/>
      </c>
      <c r="BF182" s="1077">
        <f>IF($BI$3="４週",SUM(AA182:BB182),IF($BI$3="暦月",SUM(AA182:BE182),""))</f>
        <v>0</v>
      </c>
      <c r="BG182" s="1078"/>
      <c r="BH182" s="1079">
        <f>IF($BI$3="４週",BF182/4,IF($BI$3="暦月",(BF182/($BI$8/7)),""))</f>
        <v>0</v>
      </c>
      <c r="BI182" s="1078"/>
      <c r="BJ182" s="1074"/>
      <c r="BK182" s="1075"/>
      <c r="BL182" s="1075"/>
      <c r="BM182" s="1075"/>
      <c r="BN182" s="1076"/>
    </row>
    <row r="183" spans="2:66" ht="20.25" customHeight="1" x14ac:dyDescent="0.15">
      <c r="B183" s="992">
        <f>B181+1</f>
        <v>84</v>
      </c>
      <c r="C183" s="994"/>
      <c r="D183" s="996"/>
      <c r="E183" s="965"/>
      <c r="F183" s="997"/>
      <c r="G183" s="999"/>
      <c r="H183" s="1000"/>
      <c r="I183" s="153"/>
      <c r="J183" s="154"/>
      <c r="K183" s="153"/>
      <c r="L183" s="154"/>
      <c r="M183" s="1003"/>
      <c r="N183" s="1004"/>
      <c r="O183" s="1052"/>
      <c r="P183" s="1053"/>
      <c r="Q183" s="1053"/>
      <c r="R183" s="1000"/>
      <c r="S183" s="1022"/>
      <c r="T183" s="1023"/>
      <c r="U183" s="1023"/>
      <c r="V183" s="1023"/>
      <c r="W183" s="1024"/>
      <c r="X183" s="173" t="s">
        <v>192</v>
      </c>
      <c r="Z183" s="174"/>
      <c r="AA183" s="166"/>
      <c r="AB183" s="167"/>
      <c r="AC183" s="167"/>
      <c r="AD183" s="167"/>
      <c r="AE183" s="167"/>
      <c r="AF183" s="167"/>
      <c r="AG183" s="168"/>
      <c r="AH183" s="166"/>
      <c r="AI183" s="167"/>
      <c r="AJ183" s="167"/>
      <c r="AK183" s="167"/>
      <c r="AL183" s="167"/>
      <c r="AM183" s="167"/>
      <c r="AN183" s="168"/>
      <c r="AO183" s="166"/>
      <c r="AP183" s="167"/>
      <c r="AQ183" s="167"/>
      <c r="AR183" s="167"/>
      <c r="AS183" s="167"/>
      <c r="AT183" s="167"/>
      <c r="AU183" s="168"/>
      <c r="AV183" s="166"/>
      <c r="AW183" s="167"/>
      <c r="AX183" s="167"/>
      <c r="AY183" s="167"/>
      <c r="AZ183" s="167"/>
      <c r="BA183" s="167"/>
      <c r="BB183" s="168"/>
      <c r="BC183" s="166"/>
      <c r="BD183" s="167"/>
      <c r="BE183" s="169"/>
      <c r="BF183" s="1054"/>
      <c r="BG183" s="1055"/>
      <c r="BH183" s="1056"/>
      <c r="BI183" s="1057"/>
      <c r="BJ183" s="1058"/>
      <c r="BK183" s="1059"/>
      <c r="BL183" s="1059"/>
      <c r="BM183" s="1059"/>
      <c r="BN183" s="1060"/>
    </row>
    <row r="184" spans="2:66" ht="20.25" customHeight="1" x14ac:dyDescent="0.15">
      <c r="B184" s="993"/>
      <c r="C184" s="995"/>
      <c r="D184" s="998"/>
      <c r="E184" s="965"/>
      <c r="F184" s="997"/>
      <c r="G184" s="1080"/>
      <c r="H184" s="1081"/>
      <c r="I184" s="175"/>
      <c r="J184" s="176">
        <f>G183</f>
        <v>0</v>
      </c>
      <c r="K184" s="175"/>
      <c r="L184" s="176">
        <f>M183</f>
        <v>0</v>
      </c>
      <c r="M184" s="1082"/>
      <c r="N184" s="1083"/>
      <c r="O184" s="1084"/>
      <c r="P184" s="1085"/>
      <c r="Q184" s="1085"/>
      <c r="R184" s="1081"/>
      <c r="S184" s="1022"/>
      <c r="T184" s="1023"/>
      <c r="U184" s="1023"/>
      <c r="V184" s="1023"/>
      <c r="W184" s="1024"/>
      <c r="X184" s="170" t="s">
        <v>195</v>
      </c>
      <c r="Y184" s="171"/>
      <c r="Z184" s="172"/>
      <c r="AA184" s="158" t="str">
        <f>IF(AA183="","",VLOOKUP(AA183,'シフト記号表（従来型・ユニット型共通）'!$C$6:$L$47,10,FALSE))</f>
        <v/>
      </c>
      <c r="AB184" s="159" t="str">
        <f>IF(AB183="","",VLOOKUP(AB183,'シフト記号表（従来型・ユニット型共通）'!$C$6:$L$47,10,FALSE))</f>
        <v/>
      </c>
      <c r="AC184" s="159" t="str">
        <f>IF(AC183="","",VLOOKUP(AC183,'シフト記号表（従来型・ユニット型共通）'!$C$6:$L$47,10,FALSE))</f>
        <v/>
      </c>
      <c r="AD184" s="159" t="str">
        <f>IF(AD183="","",VLOOKUP(AD183,'シフト記号表（従来型・ユニット型共通）'!$C$6:$L$47,10,FALSE))</f>
        <v/>
      </c>
      <c r="AE184" s="159" t="str">
        <f>IF(AE183="","",VLOOKUP(AE183,'シフト記号表（従来型・ユニット型共通）'!$C$6:$L$47,10,FALSE))</f>
        <v/>
      </c>
      <c r="AF184" s="159" t="str">
        <f>IF(AF183="","",VLOOKUP(AF183,'シフト記号表（従来型・ユニット型共通）'!$C$6:$L$47,10,FALSE))</f>
        <v/>
      </c>
      <c r="AG184" s="160" t="str">
        <f>IF(AG183="","",VLOOKUP(AG183,'シフト記号表（従来型・ユニット型共通）'!$C$6:$L$47,10,FALSE))</f>
        <v/>
      </c>
      <c r="AH184" s="158" t="str">
        <f>IF(AH183="","",VLOOKUP(AH183,'シフト記号表（従来型・ユニット型共通）'!$C$6:$L$47,10,FALSE))</f>
        <v/>
      </c>
      <c r="AI184" s="159" t="str">
        <f>IF(AI183="","",VLOOKUP(AI183,'シフト記号表（従来型・ユニット型共通）'!$C$6:$L$47,10,FALSE))</f>
        <v/>
      </c>
      <c r="AJ184" s="159" t="str">
        <f>IF(AJ183="","",VLOOKUP(AJ183,'シフト記号表（従来型・ユニット型共通）'!$C$6:$L$47,10,FALSE))</f>
        <v/>
      </c>
      <c r="AK184" s="159" t="str">
        <f>IF(AK183="","",VLOOKUP(AK183,'シフト記号表（従来型・ユニット型共通）'!$C$6:$L$47,10,FALSE))</f>
        <v/>
      </c>
      <c r="AL184" s="159" t="str">
        <f>IF(AL183="","",VLOOKUP(AL183,'シフト記号表（従来型・ユニット型共通）'!$C$6:$L$47,10,FALSE))</f>
        <v/>
      </c>
      <c r="AM184" s="159" t="str">
        <f>IF(AM183="","",VLOOKUP(AM183,'シフト記号表（従来型・ユニット型共通）'!$C$6:$L$47,10,FALSE))</f>
        <v/>
      </c>
      <c r="AN184" s="160" t="str">
        <f>IF(AN183="","",VLOOKUP(AN183,'シフト記号表（従来型・ユニット型共通）'!$C$6:$L$47,10,FALSE))</f>
        <v/>
      </c>
      <c r="AO184" s="158" t="str">
        <f>IF(AO183="","",VLOOKUP(AO183,'シフト記号表（従来型・ユニット型共通）'!$C$6:$L$47,10,FALSE))</f>
        <v/>
      </c>
      <c r="AP184" s="159" t="str">
        <f>IF(AP183="","",VLOOKUP(AP183,'シフト記号表（従来型・ユニット型共通）'!$C$6:$L$47,10,FALSE))</f>
        <v/>
      </c>
      <c r="AQ184" s="159" t="str">
        <f>IF(AQ183="","",VLOOKUP(AQ183,'シフト記号表（従来型・ユニット型共通）'!$C$6:$L$47,10,FALSE))</f>
        <v/>
      </c>
      <c r="AR184" s="159" t="str">
        <f>IF(AR183="","",VLOOKUP(AR183,'シフト記号表（従来型・ユニット型共通）'!$C$6:$L$47,10,FALSE))</f>
        <v/>
      </c>
      <c r="AS184" s="159" t="str">
        <f>IF(AS183="","",VLOOKUP(AS183,'シフト記号表（従来型・ユニット型共通）'!$C$6:$L$47,10,FALSE))</f>
        <v/>
      </c>
      <c r="AT184" s="159" t="str">
        <f>IF(AT183="","",VLOOKUP(AT183,'シフト記号表（従来型・ユニット型共通）'!$C$6:$L$47,10,FALSE))</f>
        <v/>
      </c>
      <c r="AU184" s="160" t="str">
        <f>IF(AU183="","",VLOOKUP(AU183,'シフト記号表（従来型・ユニット型共通）'!$C$6:$L$47,10,FALSE))</f>
        <v/>
      </c>
      <c r="AV184" s="158" t="str">
        <f>IF(AV183="","",VLOOKUP(AV183,'シフト記号表（従来型・ユニット型共通）'!$C$6:$L$47,10,FALSE))</f>
        <v/>
      </c>
      <c r="AW184" s="159" t="str">
        <f>IF(AW183="","",VLOOKUP(AW183,'シフト記号表（従来型・ユニット型共通）'!$C$6:$L$47,10,FALSE))</f>
        <v/>
      </c>
      <c r="AX184" s="159" t="str">
        <f>IF(AX183="","",VLOOKUP(AX183,'シフト記号表（従来型・ユニット型共通）'!$C$6:$L$47,10,FALSE))</f>
        <v/>
      </c>
      <c r="AY184" s="159" t="str">
        <f>IF(AY183="","",VLOOKUP(AY183,'シフト記号表（従来型・ユニット型共通）'!$C$6:$L$47,10,FALSE))</f>
        <v/>
      </c>
      <c r="AZ184" s="159" t="str">
        <f>IF(AZ183="","",VLOOKUP(AZ183,'シフト記号表（従来型・ユニット型共通）'!$C$6:$L$47,10,FALSE))</f>
        <v/>
      </c>
      <c r="BA184" s="159" t="str">
        <f>IF(BA183="","",VLOOKUP(BA183,'シフト記号表（従来型・ユニット型共通）'!$C$6:$L$47,10,FALSE))</f>
        <v/>
      </c>
      <c r="BB184" s="160" t="str">
        <f>IF(BB183="","",VLOOKUP(BB183,'シフト記号表（従来型・ユニット型共通）'!$C$6:$L$47,10,FALSE))</f>
        <v/>
      </c>
      <c r="BC184" s="158" t="str">
        <f>IF(BC183="","",VLOOKUP(BC183,'シフト記号表（従来型・ユニット型共通）'!$C$6:$L$47,10,FALSE))</f>
        <v/>
      </c>
      <c r="BD184" s="159" t="str">
        <f>IF(BD183="","",VLOOKUP(BD183,'シフト記号表（従来型・ユニット型共通）'!$C$6:$L$47,10,FALSE))</f>
        <v/>
      </c>
      <c r="BE184" s="159" t="str">
        <f>IF(BE183="","",VLOOKUP(BE183,'シフト記号表（従来型・ユニット型共通）'!$C$6:$L$47,10,FALSE))</f>
        <v/>
      </c>
      <c r="BF184" s="1077">
        <f>IF($BI$3="４週",SUM(AA184:BB184),IF($BI$3="暦月",SUM(AA184:BE184),""))</f>
        <v>0</v>
      </c>
      <c r="BG184" s="1078"/>
      <c r="BH184" s="1079">
        <f>IF($BI$3="４週",BF184/4,IF($BI$3="暦月",(BF184/($BI$8/7)),""))</f>
        <v>0</v>
      </c>
      <c r="BI184" s="1078"/>
      <c r="BJ184" s="1074"/>
      <c r="BK184" s="1075"/>
      <c r="BL184" s="1075"/>
      <c r="BM184" s="1075"/>
      <c r="BN184" s="1076"/>
    </row>
    <row r="185" spans="2:66" ht="20.25" customHeight="1" x14ac:dyDescent="0.15">
      <c r="B185" s="992">
        <f>B183+1</f>
        <v>85</v>
      </c>
      <c r="C185" s="994"/>
      <c r="D185" s="996"/>
      <c r="E185" s="965"/>
      <c r="F185" s="997"/>
      <c r="G185" s="999"/>
      <c r="H185" s="1000"/>
      <c r="I185" s="153"/>
      <c r="J185" s="154"/>
      <c r="K185" s="153"/>
      <c r="L185" s="154"/>
      <c r="M185" s="1003"/>
      <c r="N185" s="1004"/>
      <c r="O185" s="1052"/>
      <c r="P185" s="1053"/>
      <c r="Q185" s="1053"/>
      <c r="R185" s="1000"/>
      <c r="S185" s="1022"/>
      <c r="T185" s="1023"/>
      <c r="U185" s="1023"/>
      <c r="V185" s="1023"/>
      <c r="W185" s="1024"/>
      <c r="X185" s="173" t="s">
        <v>192</v>
      </c>
      <c r="Z185" s="174"/>
      <c r="AA185" s="166"/>
      <c r="AB185" s="167"/>
      <c r="AC185" s="167"/>
      <c r="AD185" s="167"/>
      <c r="AE185" s="167"/>
      <c r="AF185" s="167"/>
      <c r="AG185" s="168"/>
      <c r="AH185" s="166"/>
      <c r="AI185" s="167"/>
      <c r="AJ185" s="167"/>
      <c r="AK185" s="167"/>
      <c r="AL185" s="167"/>
      <c r="AM185" s="167"/>
      <c r="AN185" s="168"/>
      <c r="AO185" s="166"/>
      <c r="AP185" s="167"/>
      <c r="AQ185" s="167"/>
      <c r="AR185" s="167"/>
      <c r="AS185" s="167"/>
      <c r="AT185" s="167"/>
      <c r="AU185" s="168"/>
      <c r="AV185" s="166"/>
      <c r="AW185" s="167"/>
      <c r="AX185" s="167"/>
      <c r="AY185" s="167"/>
      <c r="AZ185" s="167"/>
      <c r="BA185" s="167"/>
      <c r="BB185" s="168"/>
      <c r="BC185" s="166"/>
      <c r="BD185" s="167"/>
      <c r="BE185" s="169"/>
      <c r="BF185" s="1054"/>
      <c r="BG185" s="1055"/>
      <c r="BH185" s="1056"/>
      <c r="BI185" s="1057"/>
      <c r="BJ185" s="1058"/>
      <c r="BK185" s="1059"/>
      <c r="BL185" s="1059"/>
      <c r="BM185" s="1059"/>
      <c r="BN185" s="1060"/>
    </row>
    <row r="186" spans="2:66" ht="20.25" customHeight="1" x14ac:dyDescent="0.15">
      <c r="B186" s="993"/>
      <c r="C186" s="995"/>
      <c r="D186" s="998"/>
      <c r="E186" s="965"/>
      <c r="F186" s="997"/>
      <c r="G186" s="1080"/>
      <c r="H186" s="1081"/>
      <c r="I186" s="175"/>
      <c r="J186" s="176">
        <f>G185</f>
        <v>0</v>
      </c>
      <c r="K186" s="175"/>
      <c r="L186" s="176">
        <f>M185</f>
        <v>0</v>
      </c>
      <c r="M186" s="1082"/>
      <c r="N186" s="1083"/>
      <c r="O186" s="1084"/>
      <c r="P186" s="1085"/>
      <c r="Q186" s="1085"/>
      <c r="R186" s="1081"/>
      <c r="S186" s="1022"/>
      <c r="T186" s="1023"/>
      <c r="U186" s="1023"/>
      <c r="V186" s="1023"/>
      <c r="W186" s="1024"/>
      <c r="X186" s="170" t="s">
        <v>195</v>
      </c>
      <c r="Y186" s="171"/>
      <c r="Z186" s="172"/>
      <c r="AA186" s="158" t="str">
        <f>IF(AA185="","",VLOOKUP(AA185,'シフト記号表（従来型・ユニット型共通）'!$C$6:$L$47,10,FALSE))</f>
        <v/>
      </c>
      <c r="AB186" s="159" t="str">
        <f>IF(AB185="","",VLOOKUP(AB185,'シフト記号表（従来型・ユニット型共通）'!$C$6:$L$47,10,FALSE))</f>
        <v/>
      </c>
      <c r="AC186" s="159" t="str">
        <f>IF(AC185="","",VLOOKUP(AC185,'シフト記号表（従来型・ユニット型共通）'!$C$6:$L$47,10,FALSE))</f>
        <v/>
      </c>
      <c r="AD186" s="159" t="str">
        <f>IF(AD185="","",VLOOKUP(AD185,'シフト記号表（従来型・ユニット型共通）'!$C$6:$L$47,10,FALSE))</f>
        <v/>
      </c>
      <c r="AE186" s="159" t="str">
        <f>IF(AE185="","",VLOOKUP(AE185,'シフト記号表（従来型・ユニット型共通）'!$C$6:$L$47,10,FALSE))</f>
        <v/>
      </c>
      <c r="AF186" s="159" t="str">
        <f>IF(AF185="","",VLOOKUP(AF185,'シフト記号表（従来型・ユニット型共通）'!$C$6:$L$47,10,FALSE))</f>
        <v/>
      </c>
      <c r="AG186" s="160" t="str">
        <f>IF(AG185="","",VLOOKUP(AG185,'シフト記号表（従来型・ユニット型共通）'!$C$6:$L$47,10,FALSE))</f>
        <v/>
      </c>
      <c r="AH186" s="158" t="str">
        <f>IF(AH185="","",VLOOKUP(AH185,'シフト記号表（従来型・ユニット型共通）'!$C$6:$L$47,10,FALSE))</f>
        <v/>
      </c>
      <c r="AI186" s="159" t="str">
        <f>IF(AI185="","",VLOOKUP(AI185,'シフト記号表（従来型・ユニット型共通）'!$C$6:$L$47,10,FALSE))</f>
        <v/>
      </c>
      <c r="AJ186" s="159" t="str">
        <f>IF(AJ185="","",VLOOKUP(AJ185,'シフト記号表（従来型・ユニット型共通）'!$C$6:$L$47,10,FALSE))</f>
        <v/>
      </c>
      <c r="AK186" s="159" t="str">
        <f>IF(AK185="","",VLOOKUP(AK185,'シフト記号表（従来型・ユニット型共通）'!$C$6:$L$47,10,FALSE))</f>
        <v/>
      </c>
      <c r="AL186" s="159" t="str">
        <f>IF(AL185="","",VLOOKUP(AL185,'シフト記号表（従来型・ユニット型共通）'!$C$6:$L$47,10,FALSE))</f>
        <v/>
      </c>
      <c r="AM186" s="159" t="str">
        <f>IF(AM185="","",VLOOKUP(AM185,'シフト記号表（従来型・ユニット型共通）'!$C$6:$L$47,10,FALSE))</f>
        <v/>
      </c>
      <c r="AN186" s="160" t="str">
        <f>IF(AN185="","",VLOOKUP(AN185,'シフト記号表（従来型・ユニット型共通）'!$C$6:$L$47,10,FALSE))</f>
        <v/>
      </c>
      <c r="AO186" s="158" t="str">
        <f>IF(AO185="","",VLOOKUP(AO185,'シフト記号表（従来型・ユニット型共通）'!$C$6:$L$47,10,FALSE))</f>
        <v/>
      </c>
      <c r="AP186" s="159" t="str">
        <f>IF(AP185="","",VLOOKUP(AP185,'シフト記号表（従来型・ユニット型共通）'!$C$6:$L$47,10,FALSE))</f>
        <v/>
      </c>
      <c r="AQ186" s="159" t="str">
        <f>IF(AQ185="","",VLOOKUP(AQ185,'シフト記号表（従来型・ユニット型共通）'!$C$6:$L$47,10,FALSE))</f>
        <v/>
      </c>
      <c r="AR186" s="159" t="str">
        <f>IF(AR185="","",VLOOKUP(AR185,'シフト記号表（従来型・ユニット型共通）'!$C$6:$L$47,10,FALSE))</f>
        <v/>
      </c>
      <c r="AS186" s="159" t="str">
        <f>IF(AS185="","",VLOOKUP(AS185,'シフト記号表（従来型・ユニット型共通）'!$C$6:$L$47,10,FALSE))</f>
        <v/>
      </c>
      <c r="AT186" s="159" t="str">
        <f>IF(AT185="","",VLOOKUP(AT185,'シフト記号表（従来型・ユニット型共通）'!$C$6:$L$47,10,FALSE))</f>
        <v/>
      </c>
      <c r="AU186" s="160" t="str">
        <f>IF(AU185="","",VLOOKUP(AU185,'シフト記号表（従来型・ユニット型共通）'!$C$6:$L$47,10,FALSE))</f>
        <v/>
      </c>
      <c r="AV186" s="158" t="str">
        <f>IF(AV185="","",VLOOKUP(AV185,'シフト記号表（従来型・ユニット型共通）'!$C$6:$L$47,10,FALSE))</f>
        <v/>
      </c>
      <c r="AW186" s="159" t="str">
        <f>IF(AW185="","",VLOOKUP(AW185,'シフト記号表（従来型・ユニット型共通）'!$C$6:$L$47,10,FALSE))</f>
        <v/>
      </c>
      <c r="AX186" s="159" t="str">
        <f>IF(AX185="","",VLOOKUP(AX185,'シフト記号表（従来型・ユニット型共通）'!$C$6:$L$47,10,FALSE))</f>
        <v/>
      </c>
      <c r="AY186" s="159" t="str">
        <f>IF(AY185="","",VLOOKUP(AY185,'シフト記号表（従来型・ユニット型共通）'!$C$6:$L$47,10,FALSE))</f>
        <v/>
      </c>
      <c r="AZ186" s="159" t="str">
        <f>IF(AZ185="","",VLOOKUP(AZ185,'シフト記号表（従来型・ユニット型共通）'!$C$6:$L$47,10,FALSE))</f>
        <v/>
      </c>
      <c r="BA186" s="159" t="str">
        <f>IF(BA185="","",VLOOKUP(BA185,'シフト記号表（従来型・ユニット型共通）'!$C$6:$L$47,10,FALSE))</f>
        <v/>
      </c>
      <c r="BB186" s="160" t="str">
        <f>IF(BB185="","",VLOOKUP(BB185,'シフト記号表（従来型・ユニット型共通）'!$C$6:$L$47,10,FALSE))</f>
        <v/>
      </c>
      <c r="BC186" s="158" t="str">
        <f>IF(BC185="","",VLOOKUP(BC185,'シフト記号表（従来型・ユニット型共通）'!$C$6:$L$47,10,FALSE))</f>
        <v/>
      </c>
      <c r="BD186" s="159" t="str">
        <f>IF(BD185="","",VLOOKUP(BD185,'シフト記号表（従来型・ユニット型共通）'!$C$6:$L$47,10,FALSE))</f>
        <v/>
      </c>
      <c r="BE186" s="159" t="str">
        <f>IF(BE185="","",VLOOKUP(BE185,'シフト記号表（従来型・ユニット型共通）'!$C$6:$L$47,10,FALSE))</f>
        <v/>
      </c>
      <c r="BF186" s="1077">
        <f>IF($BI$3="４週",SUM(AA186:BB186),IF($BI$3="暦月",SUM(AA186:BE186),""))</f>
        <v>0</v>
      </c>
      <c r="BG186" s="1078"/>
      <c r="BH186" s="1079">
        <f>IF($BI$3="４週",BF186/4,IF($BI$3="暦月",(BF186/($BI$8/7)),""))</f>
        <v>0</v>
      </c>
      <c r="BI186" s="1078"/>
      <c r="BJ186" s="1074"/>
      <c r="BK186" s="1075"/>
      <c r="BL186" s="1075"/>
      <c r="BM186" s="1075"/>
      <c r="BN186" s="1076"/>
    </row>
    <row r="187" spans="2:66" ht="20.25" customHeight="1" x14ac:dyDescent="0.15">
      <c r="B187" s="992">
        <f>B185+1</f>
        <v>86</v>
      </c>
      <c r="C187" s="994"/>
      <c r="D187" s="996"/>
      <c r="E187" s="965"/>
      <c r="F187" s="997"/>
      <c r="G187" s="999"/>
      <c r="H187" s="1000"/>
      <c r="I187" s="153"/>
      <c r="J187" s="154"/>
      <c r="K187" s="153"/>
      <c r="L187" s="154"/>
      <c r="M187" s="1003"/>
      <c r="N187" s="1004"/>
      <c r="O187" s="1052"/>
      <c r="P187" s="1053"/>
      <c r="Q187" s="1053"/>
      <c r="R187" s="1000"/>
      <c r="S187" s="1022"/>
      <c r="T187" s="1023"/>
      <c r="U187" s="1023"/>
      <c r="V187" s="1023"/>
      <c r="W187" s="1024"/>
      <c r="X187" s="173" t="s">
        <v>192</v>
      </c>
      <c r="Z187" s="174"/>
      <c r="AA187" s="166"/>
      <c r="AB187" s="167"/>
      <c r="AC187" s="167"/>
      <c r="AD187" s="167"/>
      <c r="AE187" s="167"/>
      <c r="AF187" s="167"/>
      <c r="AG187" s="168"/>
      <c r="AH187" s="166"/>
      <c r="AI187" s="167"/>
      <c r="AJ187" s="167"/>
      <c r="AK187" s="167"/>
      <c r="AL187" s="167"/>
      <c r="AM187" s="167"/>
      <c r="AN187" s="168"/>
      <c r="AO187" s="166"/>
      <c r="AP187" s="167"/>
      <c r="AQ187" s="167"/>
      <c r="AR187" s="167"/>
      <c r="AS187" s="167"/>
      <c r="AT187" s="167"/>
      <c r="AU187" s="168"/>
      <c r="AV187" s="166"/>
      <c r="AW187" s="167"/>
      <c r="AX187" s="167"/>
      <c r="AY187" s="167"/>
      <c r="AZ187" s="167"/>
      <c r="BA187" s="167"/>
      <c r="BB187" s="168"/>
      <c r="BC187" s="166"/>
      <c r="BD187" s="167"/>
      <c r="BE187" s="169"/>
      <c r="BF187" s="1054"/>
      <c r="BG187" s="1055"/>
      <c r="BH187" s="1056"/>
      <c r="BI187" s="1057"/>
      <c r="BJ187" s="1058"/>
      <c r="BK187" s="1059"/>
      <c r="BL187" s="1059"/>
      <c r="BM187" s="1059"/>
      <c r="BN187" s="1060"/>
    </row>
    <row r="188" spans="2:66" ht="20.25" customHeight="1" x14ac:dyDescent="0.15">
      <c r="B188" s="993"/>
      <c r="C188" s="995"/>
      <c r="D188" s="998"/>
      <c r="E188" s="965"/>
      <c r="F188" s="997"/>
      <c r="G188" s="1080"/>
      <c r="H188" s="1081"/>
      <c r="I188" s="175"/>
      <c r="J188" s="176">
        <f>G187</f>
        <v>0</v>
      </c>
      <c r="K188" s="175"/>
      <c r="L188" s="176">
        <f>M187</f>
        <v>0</v>
      </c>
      <c r="M188" s="1082"/>
      <c r="N188" s="1083"/>
      <c r="O188" s="1084"/>
      <c r="P188" s="1085"/>
      <c r="Q188" s="1085"/>
      <c r="R188" s="1081"/>
      <c r="S188" s="1022"/>
      <c r="T188" s="1023"/>
      <c r="U188" s="1023"/>
      <c r="V188" s="1023"/>
      <c r="W188" s="1024"/>
      <c r="X188" s="170" t="s">
        <v>195</v>
      </c>
      <c r="Y188" s="171"/>
      <c r="Z188" s="172"/>
      <c r="AA188" s="158" t="str">
        <f>IF(AA187="","",VLOOKUP(AA187,'シフト記号表（従来型・ユニット型共通）'!$C$6:$L$47,10,FALSE))</f>
        <v/>
      </c>
      <c r="AB188" s="159" t="str">
        <f>IF(AB187="","",VLOOKUP(AB187,'シフト記号表（従来型・ユニット型共通）'!$C$6:$L$47,10,FALSE))</f>
        <v/>
      </c>
      <c r="AC188" s="159" t="str">
        <f>IF(AC187="","",VLOOKUP(AC187,'シフト記号表（従来型・ユニット型共通）'!$C$6:$L$47,10,FALSE))</f>
        <v/>
      </c>
      <c r="AD188" s="159" t="str">
        <f>IF(AD187="","",VLOOKUP(AD187,'シフト記号表（従来型・ユニット型共通）'!$C$6:$L$47,10,FALSE))</f>
        <v/>
      </c>
      <c r="AE188" s="159" t="str">
        <f>IF(AE187="","",VLOOKUP(AE187,'シフト記号表（従来型・ユニット型共通）'!$C$6:$L$47,10,FALSE))</f>
        <v/>
      </c>
      <c r="AF188" s="159" t="str">
        <f>IF(AF187="","",VLOOKUP(AF187,'シフト記号表（従来型・ユニット型共通）'!$C$6:$L$47,10,FALSE))</f>
        <v/>
      </c>
      <c r="AG188" s="160" t="str">
        <f>IF(AG187="","",VLOOKUP(AG187,'シフト記号表（従来型・ユニット型共通）'!$C$6:$L$47,10,FALSE))</f>
        <v/>
      </c>
      <c r="AH188" s="158" t="str">
        <f>IF(AH187="","",VLOOKUP(AH187,'シフト記号表（従来型・ユニット型共通）'!$C$6:$L$47,10,FALSE))</f>
        <v/>
      </c>
      <c r="AI188" s="159" t="str">
        <f>IF(AI187="","",VLOOKUP(AI187,'シフト記号表（従来型・ユニット型共通）'!$C$6:$L$47,10,FALSE))</f>
        <v/>
      </c>
      <c r="AJ188" s="159" t="str">
        <f>IF(AJ187="","",VLOOKUP(AJ187,'シフト記号表（従来型・ユニット型共通）'!$C$6:$L$47,10,FALSE))</f>
        <v/>
      </c>
      <c r="AK188" s="159" t="str">
        <f>IF(AK187="","",VLOOKUP(AK187,'シフト記号表（従来型・ユニット型共通）'!$C$6:$L$47,10,FALSE))</f>
        <v/>
      </c>
      <c r="AL188" s="159" t="str">
        <f>IF(AL187="","",VLOOKUP(AL187,'シフト記号表（従来型・ユニット型共通）'!$C$6:$L$47,10,FALSE))</f>
        <v/>
      </c>
      <c r="AM188" s="159" t="str">
        <f>IF(AM187="","",VLOOKUP(AM187,'シフト記号表（従来型・ユニット型共通）'!$C$6:$L$47,10,FALSE))</f>
        <v/>
      </c>
      <c r="AN188" s="160" t="str">
        <f>IF(AN187="","",VLOOKUP(AN187,'シフト記号表（従来型・ユニット型共通）'!$C$6:$L$47,10,FALSE))</f>
        <v/>
      </c>
      <c r="AO188" s="158" t="str">
        <f>IF(AO187="","",VLOOKUP(AO187,'シフト記号表（従来型・ユニット型共通）'!$C$6:$L$47,10,FALSE))</f>
        <v/>
      </c>
      <c r="AP188" s="159" t="str">
        <f>IF(AP187="","",VLOOKUP(AP187,'シフト記号表（従来型・ユニット型共通）'!$C$6:$L$47,10,FALSE))</f>
        <v/>
      </c>
      <c r="AQ188" s="159" t="str">
        <f>IF(AQ187="","",VLOOKUP(AQ187,'シフト記号表（従来型・ユニット型共通）'!$C$6:$L$47,10,FALSE))</f>
        <v/>
      </c>
      <c r="AR188" s="159" t="str">
        <f>IF(AR187="","",VLOOKUP(AR187,'シフト記号表（従来型・ユニット型共通）'!$C$6:$L$47,10,FALSE))</f>
        <v/>
      </c>
      <c r="AS188" s="159" t="str">
        <f>IF(AS187="","",VLOOKUP(AS187,'シフト記号表（従来型・ユニット型共通）'!$C$6:$L$47,10,FALSE))</f>
        <v/>
      </c>
      <c r="AT188" s="159" t="str">
        <f>IF(AT187="","",VLOOKUP(AT187,'シフト記号表（従来型・ユニット型共通）'!$C$6:$L$47,10,FALSE))</f>
        <v/>
      </c>
      <c r="AU188" s="160" t="str">
        <f>IF(AU187="","",VLOOKUP(AU187,'シフト記号表（従来型・ユニット型共通）'!$C$6:$L$47,10,FALSE))</f>
        <v/>
      </c>
      <c r="AV188" s="158" t="str">
        <f>IF(AV187="","",VLOOKUP(AV187,'シフト記号表（従来型・ユニット型共通）'!$C$6:$L$47,10,FALSE))</f>
        <v/>
      </c>
      <c r="AW188" s="159" t="str">
        <f>IF(AW187="","",VLOOKUP(AW187,'シフト記号表（従来型・ユニット型共通）'!$C$6:$L$47,10,FALSE))</f>
        <v/>
      </c>
      <c r="AX188" s="159" t="str">
        <f>IF(AX187="","",VLOOKUP(AX187,'シフト記号表（従来型・ユニット型共通）'!$C$6:$L$47,10,FALSE))</f>
        <v/>
      </c>
      <c r="AY188" s="159" t="str">
        <f>IF(AY187="","",VLOOKUP(AY187,'シフト記号表（従来型・ユニット型共通）'!$C$6:$L$47,10,FALSE))</f>
        <v/>
      </c>
      <c r="AZ188" s="159" t="str">
        <f>IF(AZ187="","",VLOOKUP(AZ187,'シフト記号表（従来型・ユニット型共通）'!$C$6:$L$47,10,FALSE))</f>
        <v/>
      </c>
      <c r="BA188" s="159" t="str">
        <f>IF(BA187="","",VLOOKUP(BA187,'シフト記号表（従来型・ユニット型共通）'!$C$6:$L$47,10,FALSE))</f>
        <v/>
      </c>
      <c r="BB188" s="160" t="str">
        <f>IF(BB187="","",VLOOKUP(BB187,'シフト記号表（従来型・ユニット型共通）'!$C$6:$L$47,10,FALSE))</f>
        <v/>
      </c>
      <c r="BC188" s="158" t="str">
        <f>IF(BC187="","",VLOOKUP(BC187,'シフト記号表（従来型・ユニット型共通）'!$C$6:$L$47,10,FALSE))</f>
        <v/>
      </c>
      <c r="BD188" s="159" t="str">
        <f>IF(BD187="","",VLOOKUP(BD187,'シフト記号表（従来型・ユニット型共通）'!$C$6:$L$47,10,FALSE))</f>
        <v/>
      </c>
      <c r="BE188" s="159" t="str">
        <f>IF(BE187="","",VLOOKUP(BE187,'シフト記号表（従来型・ユニット型共通）'!$C$6:$L$47,10,FALSE))</f>
        <v/>
      </c>
      <c r="BF188" s="1077">
        <f>IF($BI$3="４週",SUM(AA188:BB188),IF($BI$3="暦月",SUM(AA188:BE188),""))</f>
        <v>0</v>
      </c>
      <c r="BG188" s="1078"/>
      <c r="BH188" s="1079">
        <f>IF($BI$3="４週",BF188/4,IF($BI$3="暦月",(BF188/($BI$8/7)),""))</f>
        <v>0</v>
      </c>
      <c r="BI188" s="1078"/>
      <c r="BJ188" s="1074"/>
      <c r="BK188" s="1075"/>
      <c r="BL188" s="1075"/>
      <c r="BM188" s="1075"/>
      <c r="BN188" s="1076"/>
    </row>
    <row r="189" spans="2:66" ht="20.25" customHeight="1" x14ac:dyDescent="0.15">
      <c r="B189" s="992">
        <f>B187+1</f>
        <v>87</v>
      </c>
      <c r="C189" s="994"/>
      <c r="D189" s="996"/>
      <c r="E189" s="965"/>
      <c r="F189" s="997"/>
      <c r="G189" s="999"/>
      <c r="H189" s="1000"/>
      <c r="I189" s="153"/>
      <c r="J189" s="154"/>
      <c r="K189" s="153"/>
      <c r="L189" s="154"/>
      <c r="M189" s="1003"/>
      <c r="N189" s="1004"/>
      <c r="O189" s="1052"/>
      <c r="P189" s="1053"/>
      <c r="Q189" s="1053"/>
      <c r="R189" s="1000"/>
      <c r="S189" s="1022"/>
      <c r="T189" s="1023"/>
      <c r="U189" s="1023"/>
      <c r="V189" s="1023"/>
      <c r="W189" s="1024"/>
      <c r="X189" s="173" t="s">
        <v>192</v>
      </c>
      <c r="Z189" s="174"/>
      <c r="AA189" s="166"/>
      <c r="AB189" s="167"/>
      <c r="AC189" s="167"/>
      <c r="AD189" s="167"/>
      <c r="AE189" s="167"/>
      <c r="AF189" s="167"/>
      <c r="AG189" s="168"/>
      <c r="AH189" s="166"/>
      <c r="AI189" s="167"/>
      <c r="AJ189" s="167"/>
      <c r="AK189" s="167"/>
      <c r="AL189" s="167"/>
      <c r="AM189" s="167"/>
      <c r="AN189" s="168"/>
      <c r="AO189" s="166"/>
      <c r="AP189" s="167"/>
      <c r="AQ189" s="167"/>
      <c r="AR189" s="167"/>
      <c r="AS189" s="167"/>
      <c r="AT189" s="167"/>
      <c r="AU189" s="168"/>
      <c r="AV189" s="166"/>
      <c r="AW189" s="167"/>
      <c r="AX189" s="167"/>
      <c r="AY189" s="167"/>
      <c r="AZ189" s="167"/>
      <c r="BA189" s="167"/>
      <c r="BB189" s="168"/>
      <c r="BC189" s="166"/>
      <c r="BD189" s="167"/>
      <c r="BE189" s="169"/>
      <c r="BF189" s="1054"/>
      <c r="BG189" s="1055"/>
      <c r="BH189" s="1056"/>
      <c r="BI189" s="1057"/>
      <c r="BJ189" s="1058"/>
      <c r="BK189" s="1059"/>
      <c r="BL189" s="1059"/>
      <c r="BM189" s="1059"/>
      <c r="BN189" s="1060"/>
    </row>
    <row r="190" spans="2:66" ht="20.25" customHeight="1" x14ac:dyDescent="0.15">
      <c r="B190" s="993"/>
      <c r="C190" s="995"/>
      <c r="D190" s="998"/>
      <c r="E190" s="965"/>
      <c r="F190" s="997"/>
      <c r="G190" s="1080"/>
      <c r="H190" s="1081"/>
      <c r="I190" s="175"/>
      <c r="J190" s="176">
        <f>G189</f>
        <v>0</v>
      </c>
      <c r="K190" s="175"/>
      <c r="L190" s="176">
        <f>M189</f>
        <v>0</v>
      </c>
      <c r="M190" s="1082"/>
      <c r="N190" s="1083"/>
      <c r="O190" s="1084"/>
      <c r="P190" s="1085"/>
      <c r="Q190" s="1085"/>
      <c r="R190" s="1081"/>
      <c r="S190" s="1022"/>
      <c r="T190" s="1023"/>
      <c r="U190" s="1023"/>
      <c r="V190" s="1023"/>
      <c r="W190" s="1024"/>
      <c r="X190" s="170" t="s">
        <v>195</v>
      </c>
      <c r="Y190" s="171"/>
      <c r="Z190" s="172"/>
      <c r="AA190" s="158" t="str">
        <f>IF(AA189="","",VLOOKUP(AA189,'シフト記号表（従来型・ユニット型共通）'!$C$6:$L$47,10,FALSE))</f>
        <v/>
      </c>
      <c r="AB190" s="159" t="str">
        <f>IF(AB189="","",VLOOKUP(AB189,'シフト記号表（従来型・ユニット型共通）'!$C$6:$L$47,10,FALSE))</f>
        <v/>
      </c>
      <c r="AC190" s="159" t="str">
        <f>IF(AC189="","",VLOOKUP(AC189,'シフト記号表（従来型・ユニット型共通）'!$C$6:$L$47,10,FALSE))</f>
        <v/>
      </c>
      <c r="AD190" s="159" t="str">
        <f>IF(AD189="","",VLOOKUP(AD189,'シフト記号表（従来型・ユニット型共通）'!$C$6:$L$47,10,FALSE))</f>
        <v/>
      </c>
      <c r="AE190" s="159" t="str">
        <f>IF(AE189="","",VLOOKUP(AE189,'シフト記号表（従来型・ユニット型共通）'!$C$6:$L$47,10,FALSE))</f>
        <v/>
      </c>
      <c r="AF190" s="159" t="str">
        <f>IF(AF189="","",VLOOKUP(AF189,'シフト記号表（従来型・ユニット型共通）'!$C$6:$L$47,10,FALSE))</f>
        <v/>
      </c>
      <c r="AG190" s="160" t="str">
        <f>IF(AG189="","",VLOOKUP(AG189,'シフト記号表（従来型・ユニット型共通）'!$C$6:$L$47,10,FALSE))</f>
        <v/>
      </c>
      <c r="AH190" s="158" t="str">
        <f>IF(AH189="","",VLOOKUP(AH189,'シフト記号表（従来型・ユニット型共通）'!$C$6:$L$47,10,FALSE))</f>
        <v/>
      </c>
      <c r="AI190" s="159" t="str">
        <f>IF(AI189="","",VLOOKUP(AI189,'シフト記号表（従来型・ユニット型共通）'!$C$6:$L$47,10,FALSE))</f>
        <v/>
      </c>
      <c r="AJ190" s="159" t="str">
        <f>IF(AJ189="","",VLOOKUP(AJ189,'シフト記号表（従来型・ユニット型共通）'!$C$6:$L$47,10,FALSE))</f>
        <v/>
      </c>
      <c r="AK190" s="159" t="str">
        <f>IF(AK189="","",VLOOKUP(AK189,'シフト記号表（従来型・ユニット型共通）'!$C$6:$L$47,10,FALSE))</f>
        <v/>
      </c>
      <c r="AL190" s="159" t="str">
        <f>IF(AL189="","",VLOOKUP(AL189,'シフト記号表（従来型・ユニット型共通）'!$C$6:$L$47,10,FALSE))</f>
        <v/>
      </c>
      <c r="AM190" s="159" t="str">
        <f>IF(AM189="","",VLOOKUP(AM189,'シフト記号表（従来型・ユニット型共通）'!$C$6:$L$47,10,FALSE))</f>
        <v/>
      </c>
      <c r="AN190" s="160" t="str">
        <f>IF(AN189="","",VLOOKUP(AN189,'シフト記号表（従来型・ユニット型共通）'!$C$6:$L$47,10,FALSE))</f>
        <v/>
      </c>
      <c r="AO190" s="158" t="str">
        <f>IF(AO189="","",VLOOKUP(AO189,'シフト記号表（従来型・ユニット型共通）'!$C$6:$L$47,10,FALSE))</f>
        <v/>
      </c>
      <c r="AP190" s="159" t="str">
        <f>IF(AP189="","",VLOOKUP(AP189,'シフト記号表（従来型・ユニット型共通）'!$C$6:$L$47,10,FALSE))</f>
        <v/>
      </c>
      <c r="AQ190" s="159" t="str">
        <f>IF(AQ189="","",VLOOKUP(AQ189,'シフト記号表（従来型・ユニット型共通）'!$C$6:$L$47,10,FALSE))</f>
        <v/>
      </c>
      <c r="AR190" s="159" t="str">
        <f>IF(AR189="","",VLOOKUP(AR189,'シフト記号表（従来型・ユニット型共通）'!$C$6:$L$47,10,FALSE))</f>
        <v/>
      </c>
      <c r="AS190" s="159" t="str">
        <f>IF(AS189="","",VLOOKUP(AS189,'シフト記号表（従来型・ユニット型共通）'!$C$6:$L$47,10,FALSE))</f>
        <v/>
      </c>
      <c r="AT190" s="159" t="str">
        <f>IF(AT189="","",VLOOKUP(AT189,'シフト記号表（従来型・ユニット型共通）'!$C$6:$L$47,10,FALSE))</f>
        <v/>
      </c>
      <c r="AU190" s="160" t="str">
        <f>IF(AU189="","",VLOOKUP(AU189,'シフト記号表（従来型・ユニット型共通）'!$C$6:$L$47,10,FALSE))</f>
        <v/>
      </c>
      <c r="AV190" s="158" t="str">
        <f>IF(AV189="","",VLOOKUP(AV189,'シフト記号表（従来型・ユニット型共通）'!$C$6:$L$47,10,FALSE))</f>
        <v/>
      </c>
      <c r="AW190" s="159" t="str">
        <f>IF(AW189="","",VLOOKUP(AW189,'シフト記号表（従来型・ユニット型共通）'!$C$6:$L$47,10,FALSE))</f>
        <v/>
      </c>
      <c r="AX190" s="159" t="str">
        <f>IF(AX189="","",VLOOKUP(AX189,'シフト記号表（従来型・ユニット型共通）'!$C$6:$L$47,10,FALSE))</f>
        <v/>
      </c>
      <c r="AY190" s="159" t="str">
        <f>IF(AY189="","",VLOOKUP(AY189,'シフト記号表（従来型・ユニット型共通）'!$C$6:$L$47,10,FALSE))</f>
        <v/>
      </c>
      <c r="AZ190" s="159" t="str">
        <f>IF(AZ189="","",VLOOKUP(AZ189,'シフト記号表（従来型・ユニット型共通）'!$C$6:$L$47,10,FALSE))</f>
        <v/>
      </c>
      <c r="BA190" s="159" t="str">
        <f>IF(BA189="","",VLOOKUP(BA189,'シフト記号表（従来型・ユニット型共通）'!$C$6:$L$47,10,FALSE))</f>
        <v/>
      </c>
      <c r="BB190" s="160" t="str">
        <f>IF(BB189="","",VLOOKUP(BB189,'シフト記号表（従来型・ユニット型共通）'!$C$6:$L$47,10,FALSE))</f>
        <v/>
      </c>
      <c r="BC190" s="158" t="str">
        <f>IF(BC189="","",VLOOKUP(BC189,'シフト記号表（従来型・ユニット型共通）'!$C$6:$L$47,10,FALSE))</f>
        <v/>
      </c>
      <c r="BD190" s="159" t="str">
        <f>IF(BD189="","",VLOOKUP(BD189,'シフト記号表（従来型・ユニット型共通）'!$C$6:$L$47,10,FALSE))</f>
        <v/>
      </c>
      <c r="BE190" s="159" t="str">
        <f>IF(BE189="","",VLOOKUP(BE189,'シフト記号表（従来型・ユニット型共通）'!$C$6:$L$47,10,FALSE))</f>
        <v/>
      </c>
      <c r="BF190" s="1077">
        <f>IF($BI$3="４週",SUM(AA190:BB190),IF($BI$3="暦月",SUM(AA190:BE190),""))</f>
        <v>0</v>
      </c>
      <c r="BG190" s="1078"/>
      <c r="BH190" s="1079">
        <f>IF($BI$3="４週",BF190/4,IF($BI$3="暦月",(BF190/($BI$8/7)),""))</f>
        <v>0</v>
      </c>
      <c r="BI190" s="1078"/>
      <c r="BJ190" s="1074"/>
      <c r="BK190" s="1075"/>
      <c r="BL190" s="1075"/>
      <c r="BM190" s="1075"/>
      <c r="BN190" s="1076"/>
    </row>
    <row r="191" spans="2:66" ht="20.25" customHeight="1" x14ac:dyDescent="0.15">
      <c r="B191" s="992">
        <f>B189+1</f>
        <v>88</v>
      </c>
      <c r="C191" s="994"/>
      <c r="D191" s="996"/>
      <c r="E191" s="965"/>
      <c r="F191" s="997"/>
      <c r="G191" s="999"/>
      <c r="H191" s="1000"/>
      <c r="I191" s="153"/>
      <c r="J191" s="154"/>
      <c r="K191" s="153"/>
      <c r="L191" s="154"/>
      <c r="M191" s="1003"/>
      <c r="N191" s="1004"/>
      <c r="O191" s="1052"/>
      <c r="P191" s="1053"/>
      <c r="Q191" s="1053"/>
      <c r="R191" s="1000"/>
      <c r="S191" s="1022"/>
      <c r="T191" s="1023"/>
      <c r="U191" s="1023"/>
      <c r="V191" s="1023"/>
      <c r="W191" s="1024"/>
      <c r="X191" s="173" t="s">
        <v>192</v>
      </c>
      <c r="Z191" s="174"/>
      <c r="AA191" s="166"/>
      <c r="AB191" s="167"/>
      <c r="AC191" s="167"/>
      <c r="AD191" s="167"/>
      <c r="AE191" s="167"/>
      <c r="AF191" s="167"/>
      <c r="AG191" s="168"/>
      <c r="AH191" s="166"/>
      <c r="AI191" s="167"/>
      <c r="AJ191" s="167"/>
      <c r="AK191" s="167"/>
      <c r="AL191" s="167"/>
      <c r="AM191" s="167"/>
      <c r="AN191" s="168"/>
      <c r="AO191" s="166"/>
      <c r="AP191" s="167"/>
      <c r="AQ191" s="167"/>
      <c r="AR191" s="167"/>
      <c r="AS191" s="167"/>
      <c r="AT191" s="167"/>
      <c r="AU191" s="168"/>
      <c r="AV191" s="166"/>
      <c r="AW191" s="167"/>
      <c r="AX191" s="167"/>
      <c r="AY191" s="167"/>
      <c r="AZ191" s="167"/>
      <c r="BA191" s="167"/>
      <c r="BB191" s="168"/>
      <c r="BC191" s="166"/>
      <c r="BD191" s="167"/>
      <c r="BE191" s="169"/>
      <c r="BF191" s="1054"/>
      <c r="BG191" s="1055"/>
      <c r="BH191" s="1056"/>
      <c r="BI191" s="1057"/>
      <c r="BJ191" s="1058"/>
      <c r="BK191" s="1059"/>
      <c r="BL191" s="1059"/>
      <c r="BM191" s="1059"/>
      <c r="BN191" s="1060"/>
    </row>
    <row r="192" spans="2:66" ht="20.25" customHeight="1" x14ac:dyDescent="0.15">
      <c r="B192" s="993"/>
      <c r="C192" s="995"/>
      <c r="D192" s="998"/>
      <c r="E192" s="965"/>
      <c r="F192" s="997"/>
      <c r="G192" s="1080"/>
      <c r="H192" s="1081"/>
      <c r="I192" s="175"/>
      <c r="J192" s="176">
        <f>G191</f>
        <v>0</v>
      </c>
      <c r="K192" s="175"/>
      <c r="L192" s="176">
        <f>M191</f>
        <v>0</v>
      </c>
      <c r="M192" s="1082"/>
      <c r="N192" s="1083"/>
      <c r="O192" s="1084"/>
      <c r="P192" s="1085"/>
      <c r="Q192" s="1085"/>
      <c r="R192" s="1081"/>
      <c r="S192" s="1022"/>
      <c r="T192" s="1023"/>
      <c r="U192" s="1023"/>
      <c r="V192" s="1023"/>
      <c r="W192" s="1024"/>
      <c r="X192" s="170" t="s">
        <v>195</v>
      </c>
      <c r="Y192" s="171"/>
      <c r="Z192" s="172"/>
      <c r="AA192" s="158" t="str">
        <f>IF(AA191="","",VLOOKUP(AA191,'シフト記号表（従来型・ユニット型共通）'!$C$6:$L$47,10,FALSE))</f>
        <v/>
      </c>
      <c r="AB192" s="159" t="str">
        <f>IF(AB191="","",VLOOKUP(AB191,'シフト記号表（従来型・ユニット型共通）'!$C$6:$L$47,10,FALSE))</f>
        <v/>
      </c>
      <c r="AC192" s="159" t="str">
        <f>IF(AC191="","",VLOOKUP(AC191,'シフト記号表（従来型・ユニット型共通）'!$C$6:$L$47,10,FALSE))</f>
        <v/>
      </c>
      <c r="AD192" s="159" t="str">
        <f>IF(AD191="","",VLOOKUP(AD191,'シフト記号表（従来型・ユニット型共通）'!$C$6:$L$47,10,FALSE))</f>
        <v/>
      </c>
      <c r="AE192" s="159" t="str">
        <f>IF(AE191="","",VLOOKUP(AE191,'シフト記号表（従来型・ユニット型共通）'!$C$6:$L$47,10,FALSE))</f>
        <v/>
      </c>
      <c r="AF192" s="159" t="str">
        <f>IF(AF191="","",VLOOKUP(AF191,'シフト記号表（従来型・ユニット型共通）'!$C$6:$L$47,10,FALSE))</f>
        <v/>
      </c>
      <c r="AG192" s="160" t="str">
        <f>IF(AG191="","",VLOOKUP(AG191,'シフト記号表（従来型・ユニット型共通）'!$C$6:$L$47,10,FALSE))</f>
        <v/>
      </c>
      <c r="AH192" s="158" t="str">
        <f>IF(AH191="","",VLOOKUP(AH191,'シフト記号表（従来型・ユニット型共通）'!$C$6:$L$47,10,FALSE))</f>
        <v/>
      </c>
      <c r="AI192" s="159" t="str">
        <f>IF(AI191="","",VLOOKUP(AI191,'シフト記号表（従来型・ユニット型共通）'!$C$6:$L$47,10,FALSE))</f>
        <v/>
      </c>
      <c r="AJ192" s="159" t="str">
        <f>IF(AJ191="","",VLOOKUP(AJ191,'シフト記号表（従来型・ユニット型共通）'!$C$6:$L$47,10,FALSE))</f>
        <v/>
      </c>
      <c r="AK192" s="159" t="str">
        <f>IF(AK191="","",VLOOKUP(AK191,'シフト記号表（従来型・ユニット型共通）'!$C$6:$L$47,10,FALSE))</f>
        <v/>
      </c>
      <c r="AL192" s="159" t="str">
        <f>IF(AL191="","",VLOOKUP(AL191,'シフト記号表（従来型・ユニット型共通）'!$C$6:$L$47,10,FALSE))</f>
        <v/>
      </c>
      <c r="AM192" s="159" t="str">
        <f>IF(AM191="","",VLOOKUP(AM191,'シフト記号表（従来型・ユニット型共通）'!$C$6:$L$47,10,FALSE))</f>
        <v/>
      </c>
      <c r="AN192" s="160" t="str">
        <f>IF(AN191="","",VLOOKUP(AN191,'シフト記号表（従来型・ユニット型共通）'!$C$6:$L$47,10,FALSE))</f>
        <v/>
      </c>
      <c r="AO192" s="158" t="str">
        <f>IF(AO191="","",VLOOKUP(AO191,'シフト記号表（従来型・ユニット型共通）'!$C$6:$L$47,10,FALSE))</f>
        <v/>
      </c>
      <c r="AP192" s="159" t="str">
        <f>IF(AP191="","",VLOOKUP(AP191,'シフト記号表（従来型・ユニット型共通）'!$C$6:$L$47,10,FALSE))</f>
        <v/>
      </c>
      <c r="AQ192" s="159" t="str">
        <f>IF(AQ191="","",VLOOKUP(AQ191,'シフト記号表（従来型・ユニット型共通）'!$C$6:$L$47,10,FALSE))</f>
        <v/>
      </c>
      <c r="AR192" s="159" t="str">
        <f>IF(AR191="","",VLOOKUP(AR191,'シフト記号表（従来型・ユニット型共通）'!$C$6:$L$47,10,FALSE))</f>
        <v/>
      </c>
      <c r="AS192" s="159" t="str">
        <f>IF(AS191="","",VLOOKUP(AS191,'シフト記号表（従来型・ユニット型共通）'!$C$6:$L$47,10,FALSE))</f>
        <v/>
      </c>
      <c r="AT192" s="159" t="str">
        <f>IF(AT191="","",VLOOKUP(AT191,'シフト記号表（従来型・ユニット型共通）'!$C$6:$L$47,10,FALSE))</f>
        <v/>
      </c>
      <c r="AU192" s="160" t="str">
        <f>IF(AU191="","",VLOOKUP(AU191,'シフト記号表（従来型・ユニット型共通）'!$C$6:$L$47,10,FALSE))</f>
        <v/>
      </c>
      <c r="AV192" s="158" t="str">
        <f>IF(AV191="","",VLOOKUP(AV191,'シフト記号表（従来型・ユニット型共通）'!$C$6:$L$47,10,FALSE))</f>
        <v/>
      </c>
      <c r="AW192" s="159" t="str">
        <f>IF(AW191="","",VLOOKUP(AW191,'シフト記号表（従来型・ユニット型共通）'!$C$6:$L$47,10,FALSE))</f>
        <v/>
      </c>
      <c r="AX192" s="159" t="str">
        <f>IF(AX191="","",VLOOKUP(AX191,'シフト記号表（従来型・ユニット型共通）'!$C$6:$L$47,10,FALSE))</f>
        <v/>
      </c>
      <c r="AY192" s="159" t="str">
        <f>IF(AY191="","",VLOOKUP(AY191,'シフト記号表（従来型・ユニット型共通）'!$C$6:$L$47,10,FALSE))</f>
        <v/>
      </c>
      <c r="AZ192" s="159" t="str">
        <f>IF(AZ191="","",VLOOKUP(AZ191,'シフト記号表（従来型・ユニット型共通）'!$C$6:$L$47,10,FALSE))</f>
        <v/>
      </c>
      <c r="BA192" s="159" t="str">
        <f>IF(BA191="","",VLOOKUP(BA191,'シフト記号表（従来型・ユニット型共通）'!$C$6:$L$47,10,FALSE))</f>
        <v/>
      </c>
      <c r="BB192" s="160" t="str">
        <f>IF(BB191="","",VLOOKUP(BB191,'シフト記号表（従来型・ユニット型共通）'!$C$6:$L$47,10,FALSE))</f>
        <v/>
      </c>
      <c r="BC192" s="158" t="str">
        <f>IF(BC191="","",VLOOKUP(BC191,'シフト記号表（従来型・ユニット型共通）'!$C$6:$L$47,10,FALSE))</f>
        <v/>
      </c>
      <c r="BD192" s="159" t="str">
        <f>IF(BD191="","",VLOOKUP(BD191,'シフト記号表（従来型・ユニット型共通）'!$C$6:$L$47,10,FALSE))</f>
        <v/>
      </c>
      <c r="BE192" s="159" t="str">
        <f>IF(BE191="","",VLOOKUP(BE191,'シフト記号表（従来型・ユニット型共通）'!$C$6:$L$47,10,FALSE))</f>
        <v/>
      </c>
      <c r="BF192" s="1077">
        <f>IF($BI$3="４週",SUM(AA192:BB192),IF($BI$3="暦月",SUM(AA192:BE192),""))</f>
        <v>0</v>
      </c>
      <c r="BG192" s="1078"/>
      <c r="BH192" s="1079">
        <f>IF($BI$3="４週",BF192/4,IF($BI$3="暦月",(BF192/($BI$8/7)),""))</f>
        <v>0</v>
      </c>
      <c r="BI192" s="1078"/>
      <c r="BJ192" s="1074"/>
      <c r="BK192" s="1075"/>
      <c r="BL192" s="1075"/>
      <c r="BM192" s="1075"/>
      <c r="BN192" s="1076"/>
    </row>
    <row r="193" spans="2:66" ht="20.25" customHeight="1" x14ac:dyDescent="0.15">
      <c r="B193" s="992">
        <f>B191+1</f>
        <v>89</v>
      </c>
      <c r="C193" s="994"/>
      <c r="D193" s="996"/>
      <c r="E193" s="965"/>
      <c r="F193" s="997"/>
      <c r="G193" s="999"/>
      <c r="H193" s="1000"/>
      <c r="I193" s="153"/>
      <c r="J193" s="154"/>
      <c r="K193" s="153"/>
      <c r="L193" s="154"/>
      <c r="M193" s="1003"/>
      <c r="N193" s="1004"/>
      <c r="O193" s="1052"/>
      <c r="P193" s="1053"/>
      <c r="Q193" s="1053"/>
      <c r="R193" s="1000"/>
      <c r="S193" s="1022"/>
      <c r="T193" s="1023"/>
      <c r="U193" s="1023"/>
      <c r="V193" s="1023"/>
      <c r="W193" s="1024"/>
      <c r="X193" s="173" t="s">
        <v>192</v>
      </c>
      <c r="Z193" s="174"/>
      <c r="AA193" s="166"/>
      <c r="AB193" s="167"/>
      <c r="AC193" s="167"/>
      <c r="AD193" s="167"/>
      <c r="AE193" s="167"/>
      <c r="AF193" s="167"/>
      <c r="AG193" s="168"/>
      <c r="AH193" s="166"/>
      <c r="AI193" s="167"/>
      <c r="AJ193" s="167"/>
      <c r="AK193" s="167"/>
      <c r="AL193" s="167"/>
      <c r="AM193" s="167"/>
      <c r="AN193" s="168"/>
      <c r="AO193" s="166"/>
      <c r="AP193" s="167"/>
      <c r="AQ193" s="167"/>
      <c r="AR193" s="167"/>
      <c r="AS193" s="167"/>
      <c r="AT193" s="167"/>
      <c r="AU193" s="168"/>
      <c r="AV193" s="166"/>
      <c r="AW193" s="167"/>
      <c r="AX193" s="167"/>
      <c r="AY193" s="167"/>
      <c r="AZ193" s="167"/>
      <c r="BA193" s="167"/>
      <c r="BB193" s="168"/>
      <c r="BC193" s="166"/>
      <c r="BD193" s="167"/>
      <c r="BE193" s="169"/>
      <c r="BF193" s="1054"/>
      <c r="BG193" s="1055"/>
      <c r="BH193" s="1056"/>
      <c r="BI193" s="1057"/>
      <c r="BJ193" s="1058"/>
      <c r="BK193" s="1059"/>
      <c r="BL193" s="1059"/>
      <c r="BM193" s="1059"/>
      <c r="BN193" s="1060"/>
    </row>
    <row r="194" spans="2:66" ht="20.25" customHeight="1" x14ac:dyDescent="0.15">
      <c r="B194" s="993"/>
      <c r="C194" s="995"/>
      <c r="D194" s="998"/>
      <c r="E194" s="965"/>
      <c r="F194" s="997"/>
      <c r="G194" s="1080"/>
      <c r="H194" s="1081"/>
      <c r="I194" s="175"/>
      <c r="J194" s="176">
        <f>G193</f>
        <v>0</v>
      </c>
      <c r="K194" s="175"/>
      <c r="L194" s="176">
        <f>M193</f>
        <v>0</v>
      </c>
      <c r="M194" s="1082"/>
      <c r="N194" s="1083"/>
      <c r="O194" s="1084"/>
      <c r="P194" s="1085"/>
      <c r="Q194" s="1085"/>
      <c r="R194" s="1081"/>
      <c r="S194" s="1022"/>
      <c r="T194" s="1023"/>
      <c r="U194" s="1023"/>
      <c r="V194" s="1023"/>
      <c r="W194" s="1024"/>
      <c r="X194" s="170" t="s">
        <v>195</v>
      </c>
      <c r="Y194" s="171"/>
      <c r="Z194" s="172"/>
      <c r="AA194" s="158" t="str">
        <f>IF(AA193="","",VLOOKUP(AA193,'シフト記号表（従来型・ユニット型共通）'!$C$6:$L$47,10,FALSE))</f>
        <v/>
      </c>
      <c r="AB194" s="159" t="str">
        <f>IF(AB193="","",VLOOKUP(AB193,'シフト記号表（従来型・ユニット型共通）'!$C$6:$L$47,10,FALSE))</f>
        <v/>
      </c>
      <c r="AC194" s="159" t="str">
        <f>IF(AC193="","",VLOOKUP(AC193,'シフト記号表（従来型・ユニット型共通）'!$C$6:$L$47,10,FALSE))</f>
        <v/>
      </c>
      <c r="AD194" s="159" t="str">
        <f>IF(AD193="","",VLOOKUP(AD193,'シフト記号表（従来型・ユニット型共通）'!$C$6:$L$47,10,FALSE))</f>
        <v/>
      </c>
      <c r="AE194" s="159" t="str">
        <f>IF(AE193="","",VLOOKUP(AE193,'シフト記号表（従来型・ユニット型共通）'!$C$6:$L$47,10,FALSE))</f>
        <v/>
      </c>
      <c r="AF194" s="159" t="str">
        <f>IF(AF193="","",VLOOKUP(AF193,'シフト記号表（従来型・ユニット型共通）'!$C$6:$L$47,10,FALSE))</f>
        <v/>
      </c>
      <c r="AG194" s="160" t="str">
        <f>IF(AG193="","",VLOOKUP(AG193,'シフト記号表（従来型・ユニット型共通）'!$C$6:$L$47,10,FALSE))</f>
        <v/>
      </c>
      <c r="AH194" s="158" t="str">
        <f>IF(AH193="","",VLOOKUP(AH193,'シフト記号表（従来型・ユニット型共通）'!$C$6:$L$47,10,FALSE))</f>
        <v/>
      </c>
      <c r="AI194" s="159" t="str">
        <f>IF(AI193="","",VLOOKUP(AI193,'シフト記号表（従来型・ユニット型共通）'!$C$6:$L$47,10,FALSE))</f>
        <v/>
      </c>
      <c r="AJ194" s="159" t="str">
        <f>IF(AJ193="","",VLOOKUP(AJ193,'シフト記号表（従来型・ユニット型共通）'!$C$6:$L$47,10,FALSE))</f>
        <v/>
      </c>
      <c r="AK194" s="159" t="str">
        <f>IF(AK193="","",VLOOKUP(AK193,'シフト記号表（従来型・ユニット型共通）'!$C$6:$L$47,10,FALSE))</f>
        <v/>
      </c>
      <c r="AL194" s="159" t="str">
        <f>IF(AL193="","",VLOOKUP(AL193,'シフト記号表（従来型・ユニット型共通）'!$C$6:$L$47,10,FALSE))</f>
        <v/>
      </c>
      <c r="AM194" s="159" t="str">
        <f>IF(AM193="","",VLOOKUP(AM193,'シフト記号表（従来型・ユニット型共通）'!$C$6:$L$47,10,FALSE))</f>
        <v/>
      </c>
      <c r="AN194" s="160" t="str">
        <f>IF(AN193="","",VLOOKUP(AN193,'シフト記号表（従来型・ユニット型共通）'!$C$6:$L$47,10,FALSE))</f>
        <v/>
      </c>
      <c r="AO194" s="158" t="str">
        <f>IF(AO193="","",VLOOKUP(AO193,'シフト記号表（従来型・ユニット型共通）'!$C$6:$L$47,10,FALSE))</f>
        <v/>
      </c>
      <c r="AP194" s="159" t="str">
        <f>IF(AP193="","",VLOOKUP(AP193,'シフト記号表（従来型・ユニット型共通）'!$C$6:$L$47,10,FALSE))</f>
        <v/>
      </c>
      <c r="AQ194" s="159" t="str">
        <f>IF(AQ193="","",VLOOKUP(AQ193,'シフト記号表（従来型・ユニット型共通）'!$C$6:$L$47,10,FALSE))</f>
        <v/>
      </c>
      <c r="AR194" s="159" t="str">
        <f>IF(AR193="","",VLOOKUP(AR193,'シフト記号表（従来型・ユニット型共通）'!$C$6:$L$47,10,FALSE))</f>
        <v/>
      </c>
      <c r="AS194" s="159" t="str">
        <f>IF(AS193="","",VLOOKUP(AS193,'シフト記号表（従来型・ユニット型共通）'!$C$6:$L$47,10,FALSE))</f>
        <v/>
      </c>
      <c r="AT194" s="159" t="str">
        <f>IF(AT193="","",VLOOKUP(AT193,'シフト記号表（従来型・ユニット型共通）'!$C$6:$L$47,10,FALSE))</f>
        <v/>
      </c>
      <c r="AU194" s="160" t="str">
        <f>IF(AU193="","",VLOOKUP(AU193,'シフト記号表（従来型・ユニット型共通）'!$C$6:$L$47,10,FALSE))</f>
        <v/>
      </c>
      <c r="AV194" s="158" t="str">
        <f>IF(AV193="","",VLOOKUP(AV193,'シフト記号表（従来型・ユニット型共通）'!$C$6:$L$47,10,FALSE))</f>
        <v/>
      </c>
      <c r="AW194" s="159" t="str">
        <f>IF(AW193="","",VLOOKUP(AW193,'シフト記号表（従来型・ユニット型共通）'!$C$6:$L$47,10,FALSE))</f>
        <v/>
      </c>
      <c r="AX194" s="159" t="str">
        <f>IF(AX193="","",VLOOKUP(AX193,'シフト記号表（従来型・ユニット型共通）'!$C$6:$L$47,10,FALSE))</f>
        <v/>
      </c>
      <c r="AY194" s="159" t="str">
        <f>IF(AY193="","",VLOOKUP(AY193,'シフト記号表（従来型・ユニット型共通）'!$C$6:$L$47,10,FALSE))</f>
        <v/>
      </c>
      <c r="AZ194" s="159" t="str">
        <f>IF(AZ193="","",VLOOKUP(AZ193,'シフト記号表（従来型・ユニット型共通）'!$C$6:$L$47,10,FALSE))</f>
        <v/>
      </c>
      <c r="BA194" s="159" t="str">
        <f>IF(BA193="","",VLOOKUP(BA193,'シフト記号表（従来型・ユニット型共通）'!$C$6:$L$47,10,FALSE))</f>
        <v/>
      </c>
      <c r="BB194" s="160" t="str">
        <f>IF(BB193="","",VLOOKUP(BB193,'シフト記号表（従来型・ユニット型共通）'!$C$6:$L$47,10,FALSE))</f>
        <v/>
      </c>
      <c r="BC194" s="158" t="str">
        <f>IF(BC193="","",VLOOKUP(BC193,'シフト記号表（従来型・ユニット型共通）'!$C$6:$L$47,10,FALSE))</f>
        <v/>
      </c>
      <c r="BD194" s="159" t="str">
        <f>IF(BD193="","",VLOOKUP(BD193,'シフト記号表（従来型・ユニット型共通）'!$C$6:$L$47,10,FALSE))</f>
        <v/>
      </c>
      <c r="BE194" s="159" t="str">
        <f>IF(BE193="","",VLOOKUP(BE193,'シフト記号表（従来型・ユニット型共通）'!$C$6:$L$47,10,FALSE))</f>
        <v/>
      </c>
      <c r="BF194" s="1077">
        <f>IF($BI$3="４週",SUM(AA194:BB194),IF($BI$3="暦月",SUM(AA194:BE194),""))</f>
        <v>0</v>
      </c>
      <c r="BG194" s="1078"/>
      <c r="BH194" s="1079">
        <f>IF($BI$3="４週",BF194/4,IF($BI$3="暦月",(BF194/($BI$8/7)),""))</f>
        <v>0</v>
      </c>
      <c r="BI194" s="1078"/>
      <c r="BJ194" s="1074"/>
      <c r="BK194" s="1075"/>
      <c r="BL194" s="1075"/>
      <c r="BM194" s="1075"/>
      <c r="BN194" s="1076"/>
    </row>
    <row r="195" spans="2:66" ht="20.25" customHeight="1" x14ac:dyDescent="0.15">
      <c r="B195" s="992">
        <f>B193+1</f>
        <v>90</v>
      </c>
      <c r="C195" s="994"/>
      <c r="D195" s="996"/>
      <c r="E195" s="965"/>
      <c r="F195" s="997"/>
      <c r="G195" s="999"/>
      <c r="H195" s="1000"/>
      <c r="I195" s="153"/>
      <c r="J195" s="154"/>
      <c r="K195" s="153"/>
      <c r="L195" s="154"/>
      <c r="M195" s="1003"/>
      <c r="N195" s="1004"/>
      <c r="O195" s="1052"/>
      <c r="P195" s="1053"/>
      <c r="Q195" s="1053"/>
      <c r="R195" s="1000"/>
      <c r="S195" s="1022"/>
      <c r="T195" s="1023"/>
      <c r="U195" s="1023"/>
      <c r="V195" s="1023"/>
      <c r="W195" s="1024"/>
      <c r="X195" s="173" t="s">
        <v>192</v>
      </c>
      <c r="Z195" s="174"/>
      <c r="AA195" s="166"/>
      <c r="AB195" s="167"/>
      <c r="AC195" s="167"/>
      <c r="AD195" s="167"/>
      <c r="AE195" s="167"/>
      <c r="AF195" s="167"/>
      <c r="AG195" s="168"/>
      <c r="AH195" s="166"/>
      <c r="AI195" s="167"/>
      <c r="AJ195" s="167"/>
      <c r="AK195" s="167"/>
      <c r="AL195" s="167"/>
      <c r="AM195" s="167"/>
      <c r="AN195" s="168"/>
      <c r="AO195" s="166"/>
      <c r="AP195" s="167"/>
      <c r="AQ195" s="167"/>
      <c r="AR195" s="167"/>
      <c r="AS195" s="167"/>
      <c r="AT195" s="167"/>
      <c r="AU195" s="168"/>
      <c r="AV195" s="166"/>
      <c r="AW195" s="167"/>
      <c r="AX195" s="167"/>
      <c r="AY195" s="167"/>
      <c r="AZ195" s="167"/>
      <c r="BA195" s="167"/>
      <c r="BB195" s="168"/>
      <c r="BC195" s="166"/>
      <c r="BD195" s="167"/>
      <c r="BE195" s="169"/>
      <c r="BF195" s="1054"/>
      <c r="BG195" s="1055"/>
      <c r="BH195" s="1056"/>
      <c r="BI195" s="1057"/>
      <c r="BJ195" s="1058"/>
      <c r="BK195" s="1059"/>
      <c r="BL195" s="1059"/>
      <c r="BM195" s="1059"/>
      <c r="BN195" s="1060"/>
    </row>
    <row r="196" spans="2:66" ht="20.25" customHeight="1" x14ac:dyDescent="0.15">
      <c r="B196" s="993"/>
      <c r="C196" s="995"/>
      <c r="D196" s="998"/>
      <c r="E196" s="965"/>
      <c r="F196" s="997"/>
      <c r="G196" s="1080"/>
      <c r="H196" s="1081"/>
      <c r="I196" s="175"/>
      <c r="J196" s="176">
        <f>G195</f>
        <v>0</v>
      </c>
      <c r="K196" s="175"/>
      <c r="L196" s="176">
        <f>M195</f>
        <v>0</v>
      </c>
      <c r="M196" s="1082"/>
      <c r="N196" s="1083"/>
      <c r="O196" s="1084"/>
      <c r="P196" s="1085"/>
      <c r="Q196" s="1085"/>
      <c r="R196" s="1081"/>
      <c r="S196" s="1022"/>
      <c r="T196" s="1023"/>
      <c r="U196" s="1023"/>
      <c r="V196" s="1023"/>
      <c r="W196" s="1024"/>
      <c r="X196" s="170" t="s">
        <v>195</v>
      </c>
      <c r="Y196" s="171"/>
      <c r="Z196" s="172"/>
      <c r="AA196" s="158" t="str">
        <f>IF(AA195="","",VLOOKUP(AA195,'シフト記号表（従来型・ユニット型共通）'!$C$6:$L$47,10,FALSE))</f>
        <v/>
      </c>
      <c r="AB196" s="159" t="str">
        <f>IF(AB195="","",VLOOKUP(AB195,'シフト記号表（従来型・ユニット型共通）'!$C$6:$L$47,10,FALSE))</f>
        <v/>
      </c>
      <c r="AC196" s="159" t="str">
        <f>IF(AC195="","",VLOOKUP(AC195,'シフト記号表（従来型・ユニット型共通）'!$C$6:$L$47,10,FALSE))</f>
        <v/>
      </c>
      <c r="AD196" s="159" t="str">
        <f>IF(AD195="","",VLOOKUP(AD195,'シフト記号表（従来型・ユニット型共通）'!$C$6:$L$47,10,FALSE))</f>
        <v/>
      </c>
      <c r="AE196" s="159" t="str">
        <f>IF(AE195="","",VLOOKUP(AE195,'シフト記号表（従来型・ユニット型共通）'!$C$6:$L$47,10,FALSE))</f>
        <v/>
      </c>
      <c r="AF196" s="159" t="str">
        <f>IF(AF195="","",VLOOKUP(AF195,'シフト記号表（従来型・ユニット型共通）'!$C$6:$L$47,10,FALSE))</f>
        <v/>
      </c>
      <c r="AG196" s="160" t="str">
        <f>IF(AG195="","",VLOOKUP(AG195,'シフト記号表（従来型・ユニット型共通）'!$C$6:$L$47,10,FALSE))</f>
        <v/>
      </c>
      <c r="AH196" s="158" t="str">
        <f>IF(AH195="","",VLOOKUP(AH195,'シフト記号表（従来型・ユニット型共通）'!$C$6:$L$47,10,FALSE))</f>
        <v/>
      </c>
      <c r="AI196" s="159" t="str">
        <f>IF(AI195="","",VLOOKUP(AI195,'シフト記号表（従来型・ユニット型共通）'!$C$6:$L$47,10,FALSE))</f>
        <v/>
      </c>
      <c r="AJ196" s="159" t="str">
        <f>IF(AJ195="","",VLOOKUP(AJ195,'シフト記号表（従来型・ユニット型共通）'!$C$6:$L$47,10,FALSE))</f>
        <v/>
      </c>
      <c r="AK196" s="159" t="str">
        <f>IF(AK195="","",VLOOKUP(AK195,'シフト記号表（従来型・ユニット型共通）'!$C$6:$L$47,10,FALSE))</f>
        <v/>
      </c>
      <c r="AL196" s="159" t="str">
        <f>IF(AL195="","",VLOOKUP(AL195,'シフト記号表（従来型・ユニット型共通）'!$C$6:$L$47,10,FALSE))</f>
        <v/>
      </c>
      <c r="AM196" s="159" t="str">
        <f>IF(AM195="","",VLOOKUP(AM195,'シフト記号表（従来型・ユニット型共通）'!$C$6:$L$47,10,FALSE))</f>
        <v/>
      </c>
      <c r="AN196" s="160" t="str">
        <f>IF(AN195="","",VLOOKUP(AN195,'シフト記号表（従来型・ユニット型共通）'!$C$6:$L$47,10,FALSE))</f>
        <v/>
      </c>
      <c r="AO196" s="158" t="str">
        <f>IF(AO195="","",VLOOKUP(AO195,'シフト記号表（従来型・ユニット型共通）'!$C$6:$L$47,10,FALSE))</f>
        <v/>
      </c>
      <c r="AP196" s="159" t="str">
        <f>IF(AP195="","",VLOOKUP(AP195,'シフト記号表（従来型・ユニット型共通）'!$C$6:$L$47,10,FALSE))</f>
        <v/>
      </c>
      <c r="AQ196" s="159" t="str">
        <f>IF(AQ195="","",VLOOKUP(AQ195,'シフト記号表（従来型・ユニット型共通）'!$C$6:$L$47,10,FALSE))</f>
        <v/>
      </c>
      <c r="AR196" s="159" t="str">
        <f>IF(AR195="","",VLOOKUP(AR195,'シフト記号表（従来型・ユニット型共通）'!$C$6:$L$47,10,FALSE))</f>
        <v/>
      </c>
      <c r="AS196" s="159" t="str">
        <f>IF(AS195="","",VLOOKUP(AS195,'シフト記号表（従来型・ユニット型共通）'!$C$6:$L$47,10,FALSE))</f>
        <v/>
      </c>
      <c r="AT196" s="159" t="str">
        <f>IF(AT195="","",VLOOKUP(AT195,'シフト記号表（従来型・ユニット型共通）'!$C$6:$L$47,10,FALSE))</f>
        <v/>
      </c>
      <c r="AU196" s="160" t="str">
        <f>IF(AU195="","",VLOOKUP(AU195,'シフト記号表（従来型・ユニット型共通）'!$C$6:$L$47,10,FALSE))</f>
        <v/>
      </c>
      <c r="AV196" s="158" t="str">
        <f>IF(AV195="","",VLOOKUP(AV195,'シフト記号表（従来型・ユニット型共通）'!$C$6:$L$47,10,FALSE))</f>
        <v/>
      </c>
      <c r="AW196" s="159" t="str">
        <f>IF(AW195="","",VLOOKUP(AW195,'シフト記号表（従来型・ユニット型共通）'!$C$6:$L$47,10,FALSE))</f>
        <v/>
      </c>
      <c r="AX196" s="159" t="str">
        <f>IF(AX195="","",VLOOKUP(AX195,'シフト記号表（従来型・ユニット型共通）'!$C$6:$L$47,10,FALSE))</f>
        <v/>
      </c>
      <c r="AY196" s="159" t="str">
        <f>IF(AY195="","",VLOOKUP(AY195,'シフト記号表（従来型・ユニット型共通）'!$C$6:$L$47,10,FALSE))</f>
        <v/>
      </c>
      <c r="AZ196" s="159" t="str">
        <f>IF(AZ195="","",VLOOKUP(AZ195,'シフト記号表（従来型・ユニット型共通）'!$C$6:$L$47,10,FALSE))</f>
        <v/>
      </c>
      <c r="BA196" s="159" t="str">
        <f>IF(BA195="","",VLOOKUP(BA195,'シフト記号表（従来型・ユニット型共通）'!$C$6:$L$47,10,FALSE))</f>
        <v/>
      </c>
      <c r="BB196" s="160" t="str">
        <f>IF(BB195="","",VLOOKUP(BB195,'シフト記号表（従来型・ユニット型共通）'!$C$6:$L$47,10,FALSE))</f>
        <v/>
      </c>
      <c r="BC196" s="158" t="str">
        <f>IF(BC195="","",VLOOKUP(BC195,'シフト記号表（従来型・ユニット型共通）'!$C$6:$L$47,10,FALSE))</f>
        <v/>
      </c>
      <c r="BD196" s="159" t="str">
        <f>IF(BD195="","",VLOOKUP(BD195,'シフト記号表（従来型・ユニット型共通）'!$C$6:$L$47,10,FALSE))</f>
        <v/>
      </c>
      <c r="BE196" s="159" t="str">
        <f>IF(BE195="","",VLOOKUP(BE195,'シフト記号表（従来型・ユニット型共通）'!$C$6:$L$47,10,FALSE))</f>
        <v/>
      </c>
      <c r="BF196" s="1077">
        <f>IF($BI$3="４週",SUM(AA196:BB196),IF($BI$3="暦月",SUM(AA196:BE196),""))</f>
        <v>0</v>
      </c>
      <c r="BG196" s="1078"/>
      <c r="BH196" s="1079">
        <f>IF($BI$3="４週",BF196/4,IF($BI$3="暦月",(BF196/($BI$8/7)),""))</f>
        <v>0</v>
      </c>
      <c r="BI196" s="1078"/>
      <c r="BJ196" s="1074"/>
      <c r="BK196" s="1075"/>
      <c r="BL196" s="1075"/>
      <c r="BM196" s="1075"/>
      <c r="BN196" s="1076"/>
    </row>
    <row r="197" spans="2:66" ht="20.25" customHeight="1" x14ac:dyDescent="0.15">
      <c r="B197" s="992">
        <f>B195+1</f>
        <v>91</v>
      </c>
      <c r="C197" s="994"/>
      <c r="D197" s="996"/>
      <c r="E197" s="965"/>
      <c r="F197" s="997"/>
      <c r="G197" s="999"/>
      <c r="H197" s="1000"/>
      <c r="I197" s="153"/>
      <c r="J197" s="154"/>
      <c r="K197" s="153"/>
      <c r="L197" s="154"/>
      <c r="M197" s="1003"/>
      <c r="N197" s="1004"/>
      <c r="O197" s="1052"/>
      <c r="P197" s="1053"/>
      <c r="Q197" s="1053"/>
      <c r="R197" s="1000"/>
      <c r="S197" s="1022"/>
      <c r="T197" s="1023"/>
      <c r="U197" s="1023"/>
      <c r="V197" s="1023"/>
      <c r="W197" s="1024"/>
      <c r="X197" s="173" t="s">
        <v>192</v>
      </c>
      <c r="Z197" s="174"/>
      <c r="AA197" s="166"/>
      <c r="AB197" s="167"/>
      <c r="AC197" s="167"/>
      <c r="AD197" s="167"/>
      <c r="AE197" s="167"/>
      <c r="AF197" s="167"/>
      <c r="AG197" s="168"/>
      <c r="AH197" s="166"/>
      <c r="AI197" s="167"/>
      <c r="AJ197" s="167"/>
      <c r="AK197" s="167"/>
      <c r="AL197" s="167"/>
      <c r="AM197" s="167"/>
      <c r="AN197" s="168"/>
      <c r="AO197" s="166"/>
      <c r="AP197" s="167"/>
      <c r="AQ197" s="167"/>
      <c r="AR197" s="167"/>
      <c r="AS197" s="167"/>
      <c r="AT197" s="167"/>
      <c r="AU197" s="168"/>
      <c r="AV197" s="166"/>
      <c r="AW197" s="167"/>
      <c r="AX197" s="167"/>
      <c r="AY197" s="167"/>
      <c r="AZ197" s="167"/>
      <c r="BA197" s="167"/>
      <c r="BB197" s="168"/>
      <c r="BC197" s="166"/>
      <c r="BD197" s="167"/>
      <c r="BE197" s="169"/>
      <c r="BF197" s="1054"/>
      <c r="BG197" s="1055"/>
      <c r="BH197" s="1056"/>
      <c r="BI197" s="1057"/>
      <c r="BJ197" s="1058"/>
      <c r="BK197" s="1059"/>
      <c r="BL197" s="1059"/>
      <c r="BM197" s="1059"/>
      <c r="BN197" s="1060"/>
    </row>
    <row r="198" spans="2:66" ht="20.25" customHeight="1" x14ac:dyDescent="0.15">
      <c r="B198" s="993"/>
      <c r="C198" s="995"/>
      <c r="D198" s="998"/>
      <c r="E198" s="965"/>
      <c r="F198" s="997"/>
      <c r="G198" s="1080"/>
      <c r="H198" s="1081"/>
      <c r="I198" s="175"/>
      <c r="J198" s="176">
        <f>G197</f>
        <v>0</v>
      </c>
      <c r="K198" s="175"/>
      <c r="L198" s="176">
        <f>M197</f>
        <v>0</v>
      </c>
      <c r="M198" s="1082"/>
      <c r="N198" s="1083"/>
      <c r="O198" s="1084"/>
      <c r="P198" s="1085"/>
      <c r="Q198" s="1085"/>
      <c r="R198" s="1081"/>
      <c r="S198" s="1022"/>
      <c r="T198" s="1023"/>
      <c r="U198" s="1023"/>
      <c r="V198" s="1023"/>
      <c r="W198" s="1024"/>
      <c r="X198" s="170" t="s">
        <v>195</v>
      </c>
      <c r="Y198" s="171"/>
      <c r="Z198" s="172"/>
      <c r="AA198" s="158" t="str">
        <f>IF(AA197="","",VLOOKUP(AA197,'シフト記号表（従来型・ユニット型共通）'!$C$6:$L$47,10,FALSE))</f>
        <v/>
      </c>
      <c r="AB198" s="159" t="str">
        <f>IF(AB197="","",VLOOKUP(AB197,'シフト記号表（従来型・ユニット型共通）'!$C$6:$L$47,10,FALSE))</f>
        <v/>
      </c>
      <c r="AC198" s="159" t="str">
        <f>IF(AC197="","",VLOOKUP(AC197,'シフト記号表（従来型・ユニット型共通）'!$C$6:$L$47,10,FALSE))</f>
        <v/>
      </c>
      <c r="AD198" s="159" t="str">
        <f>IF(AD197="","",VLOOKUP(AD197,'シフト記号表（従来型・ユニット型共通）'!$C$6:$L$47,10,FALSE))</f>
        <v/>
      </c>
      <c r="AE198" s="159" t="str">
        <f>IF(AE197="","",VLOOKUP(AE197,'シフト記号表（従来型・ユニット型共通）'!$C$6:$L$47,10,FALSE))</f>
        <v/>
      </c>
      <c r="AF198" s="159" t="str">
        <f>IF(AF197="","",VLOOKUP(AF197,'シフト記号表（従来型・ユニット型共通）'!$C$6:$L$47,10,FALSE))</f>
        <v/>
      </c>
      <c r="AG198" s="160" t="str">
        <f>IF(AG197="","",VLOOKUP(AG197,'シフト記号表（従来型・ユニット型共通）'!$C$6:$L$47,10,FALSE))</f>
        <v/>
      </c>
      <c r="AH198" s="158" t="str">
        <f>IF(AH197="","",VLOOKUP(AH197,'シフト記号表（従来型・ユニット型共通）'!$C$6:$L$47,10,FALSE))</f>
        <v/>
      </c>
      <c r="AI198" s="159" t="str">
        <f>IF(AI197="","",VLOOKUP(AI197,'シフト記号表（従来型・ユニット型共通）'!$C$6:$L$47,10,FALSE))</f>
        <v/>
      </c>
      <c r="AJ198" s="159" t="str">
        <f>IF(AJ197="","",VLOOKUP(AJ197,'シフト記号表（従来型・ユニット型共通）'!$C$6:$L$47,10,FALSE))</f>
        <v/>
      </c>
      <c r="AK198" s="159" t="str">
        <f>IF(AK197="","",VLOOKUP(AK197,'シフト記号表（従来型・ユニット型共通）'!$C$6:$L$47,10,FALSE))</f>
        <v/>
      </c>
      <c r="AL198" s="159" t="str">
        <f>IF(AL197="","",VLOOKUP(AL197,'シフト記号表（従来型・ユニット型共通）'!$C$6:$L$47,10,FALSE))</f>
        <v/>
      </c>
      <c r="AM198" s="159" t="str">
        <f>IF(AM197="","",VLOOKUP(AM197,'シフト記号表（従来型・ユニット型共通）'!$C$6:$L$47,10,FALSE))</f>
        <v/>
      </c>
      <c r="AN198" s="160" t="str">
        <f>IF(AN197="","",VLOOKUP(AN197,'シフト記号表（従来型・ユニット型共通）'!$C$6:$L$47,10,FALSE))</f>
        <v/>
      </c>
      <c r="AO198" s="158" t="str">
        <f>IF(AO197="","",VLOOKUP(AO197,'シフト記号表（従来型・ユニット型共通）'!$C$6:$L$47,10,FALSE))</f>
        <v/>
      </c>
      <c r="AP198" s="159" t="str">
        <f>IF(AP197="","",VLOOKUP(AP197,'シフト記号表（従来型・ユニット型共通）'!$C$6:$L$47,10,FALSE))</f>
        <v/>
      </c>
      <c r="AQ198" s="159" t="str">
        <f>IF(AQ197="","",VLOOKUP(AQ197,'シフト記号表（従来型・ユニット型共通）'!$C$6:$L$47,10,FALSE))</f>
        <v/>
      </c>
      <c r="AR198" s="159" t="str">
        <f>IF(AR197="","",VLOOKUP(AR197,'シフト記号表（従来型・ユニット型共通）'!$C$6:$L$47,10,FALSE))</f>
        <v/>
      </c>
      <c r="AS198" s="159" t="str">
        <f>IF(AS197="","",VLOOKUP(AS197,'シフト記号表（従来型・ユニット型共通）'!$C$6:$L$47,10,FALSE))</f>
        <v/>
      </c>
      <c r="AT198" s="159" t="str">
        <f>IF(AT197="","",VLOOKUP(AT197,'シフト記号表（従来型・ユニット型共通）'!$C$6:$L$47,10,FALSE))</f>
        <v/>
      </c>
      <c r="AU198" s="160" t="str">
        <f>IF(AU197="","",VLOOKUP(AU197,'シフト記号表（従来型・ユニット型共通）'!$C$6:$L$47,10,FALSE))</f>
        <v/>
      </c>
      <c r="AV198" s="158" t="str">
        <f>IF(AV197="","",VLOOKUP(AV197,'シフト記号表（従来型・ユニット型共通）'!$C$6:$L$47,10,FALSE))</f>
        <v/>
      </c>
      <c r="AW198" s="159" t="str">
        <f>IF(AW197="","",VLOOKUP(AW197,'シフト記号表（従来型・ユニット型共通）'!$C$6:$L$47,10,FALSE))</f>
        <v/>
      </c>
      <c r="AX198" s="159" t="str">
        <f>IF(AX197="","",VLOOKUP(AX197,'シフト記号表（従来型・ユニット型共通）'!$C$6:$L$47,10,FALSE))</f>
        <v/>
      </c>
      <c r="AY198" s="159" t="str">
        <f>IF(AY197="","",VLOOKUP(AY197,'シフト記号表（従来型・ユニット型共通）'!$C$6:$L$47,10,FALSE))</f>
        <v/>
      </c>
      <c r="AZ198" s="159" t="str">
        <f>IF(AZ197="","",VLOOKUP(AZ197,'シフト記号表（従来型・ユニット型共通）'!$C$6:$L$47,10,FALSE))</f>
        <v/>
      </c>
      <c r="BA198" s="159" t="str">
        <f>IF(BA197="","",VLOOKUP(BA197,'シフト記号表（従来型・ユニット型共通）'!$C$6:$L$47,10,FALSE))</f>
        <v/>
      </c>
      <c r="BB198" s="160" t="str">
        <f>IF(BB197="","",VLOOKUP(BB197,'シフト記号表（従来型・ユニット型共通）'!$C$6:$L$47,10,FALSE))</f>
        <v/>
      </c>
      <c r="BC198" s="158" t="str">
        <f>IF(BC197="","",VLOOKUP(BC197,'シフト記号表（従来型・ユニット型共通）'!$C$6:$L$47,10,FALSE))</f>
        <v/>
      </c>
      <c r="BD198" s="159" t="str">
        <f>IF(BD197="","",VLOOKUP(BD197,'シフト記号表（従来型・ユニット型共通）'!$C$6:$L$47,10,FALSE))</f>
        <v/>
      </c>
      <c r="BE198" s="159" t="str">
        <f>IF(BE197="","",VLOOKUP(BE197,'シフト記号表（従来型・ユニット型共通）'!$C$6:$L$47,10,FALSE))</f>
        <v/>
      </c>
      <c r="BF198" s="1077">
        <f>IF($BI$3="４週",SUM(AA198:BB198),IF($BI$3="暦月",SUM(AA198:BE198),""))</f>
        <v>0</v>
      </c>
      <c r="BG198" s="1078"/>
      <c r="BH198" s="1079">
        <f>IF($BI$3="４週",BF198/4,IF($BI$3="暦月",(BF198/($BI$8/7)),""))</f>
        <v>0</v>
      </c>
      <c r="BI198" s="1078"/>
      <c r="BJ198" s="1074"/>
      <c r="BK198" s="1075"/>
      <c r="BL198" s="1075"/>
      <c r="BM198" s="1075"/>
      <c r="BN198" s="1076"/>
    </row>
    <row r="199" spans="2:66" ht="20.25" customHeight="1" x14ac:dyDescent="0.15">
      <c r="B199" s="992">
        <f>B197+1</f>
        <v>92</v>
      </c>
      <c r="C199" s="994"/>
      <c r="D199" s="996"/>
      <c r="E199" s="965"/>
      <c r="F199" s="997"/>
      <c r="G199" s="999"/>
      <c r="H199" s="1000"/>
      <c r="I199" s="153"/>
      <c r="J199" s="154"/>
      <c r="K199" s="153"/>
      <c r="L199" s="154"/>
      <c r="M199" s="1003"/>
      <c r="N199" s="1004"/>
      <c r="O199" s="1052"/>
      <c r="P199" s="1053"/>
      <c r="Q199" s="1053"/>
      <c r="R199" s="1000"/>
      <c r="S199" s="1022"/>
      <c r="T199" s="1023"/>
      <c r="U199" s="1023"/>
      <c r="V199" s="1023"/>
      <c r="W199" s="1024"/>
      <c r="X199" s="173" t="s">
        <v>192</v>
      </c>
      <c r="Z199" s="174"/>
      <c r="AA199" s="166"/>
      <c r="AB199" s="167"/>
      <c r="AC199" s="167"/>
      <c r="AD199" s="167"/>
      <c r="AE199" s="167"/>
      <c r="AF199" s="167"/>
      <c r="AG199" s="168"/>
      <c r="AH199" s="166"/>
      <c r="AI199" s="167"/>
      <c r="AJ199" s="167"/>
      <c r="AK199" s="167"/>
      <c r="AL199" s="167"/>
      <c r="AM199" s="167"/>
      <c r="AN199" s="168"/>
      <c r="AO199" s="166"/>
      <c r="AP199" s="167"/>
      <c r="AQ199" s="167"/>
      <c r="AR199" s="167"/>
      <c r="AS199" s="167"/>
      <c r="AT199" s="167"/>
      <c r="AU199" s="168"/>
      <c r="AV199" s="166"/>
      <c r="AW199" s="167"/>
      <c r="AX199" s="167"/>
      <c r="AY199" s="167"/>
      <c r="AZ199" s="167"/>
      <c r="BA199" s="167"/>
      <c r="BB199" s="168"/>
      <c r="BC199" s="166"/>
      <c r="BD199" s="167"/>
      <c r="BE199" s="169"/>
      <c r="BF199" s="1054"/>
      <c r="BG199" s="1055"/>
      <c r="BH199" s="1056"/>
      <c r="BI199" s="1057"/>
      <c r="BJ199" s="1058"/>
      <c r="BK199" s="1059"/>
      <c r="BL199" s="1059"/>
      <c r="BM199" s="1059"/>
      <c r="BN199" s="1060"/>
    </row>
    <row r="200" spans="2:66" ht="20.25" customHeight="1" x14ac:dyDescent="0.15">
      <c r="B200" s="993"/>
      <c r="C200" s="995"/>
      <c r="D200" s="998"/>
      <c r="E200" s="965"/>
      <c r="F200" s="997"/>
      <c r="G200" s="1080"/>
      <c r="H200" s="1081"/>
      <c r="I200" s="175"/>
      <c r="J200" s="176">
        <f>G199</f>
        <v>0</v>
      </c>
      <c r="K200" s="175"/>
      <c r="L200" s="176">
        <f>M199</f>
        <v>0</v>
      </c>
      <c r="M200" s="1082"/>
      <c r="N200" s="1083"/>
      <c r="O200" s="1084"/>
      <c r="P200" s="1085"/>
      <c r="Q200" s="1085"/>
      <c r="R200" s="1081"/>
      <c r="S200" s="1022"/>
      <c r="T200" s="1023"/>
      <c r="U200" s="1023"/>
      <c r="V200" s="1023"/>
      <c r="W200" s="1024"/>
      <c r="X200" s="170" t="s">
        <v>195</v>
      </c>
      <c r="Y200" s="171"/>
      <c r="Z200" s="172"/>
      <c r="AA200" s="158" t="str">
        <f>IF(AA199="","",VLOOKUP(AA199,'シフト記号表（従来型・ユニット型共通）'!$C$6:$L$47,10,FALSE))</f>
        <v/>
      </c>
      <c r="AB200" s="159" t="str">
        <f>IF(AB199="","",VLOOKUP(AB199,'シフト記号表（従来型・ユニット型共通）'!$C$6:$L$47,10,FALSE))</f>
        <v/>
      </c>
      <c r="AC200" s="159" t="str">
        <f>IF(AC199="","",VLOOKUP(AC199,'シフト記号表（従来型・ユニット型共通）'!$C$6:$L$47,10,FALSE))</f>
        <v/>
      </c>
      <c r="AD200" s="159" t="str">
        <f>IF(AD199="","",VLOOKUP(AD199,'シフト記号表（従来型・ユニット型共通）'!$C$6:$L$47,10,FALSE))</f>
        <v/>
      </c>
      <c r="AE200" s="159" t="str">
        <f>IF(AE199="","",VLOOKUP(AE199,'シフト記号表（従来型・ユニット型共通）'!$C$6:$L$47,10,FALSE))</f>
        <v/>
      </c>
      <c r="AF200" s="159" t="str">
        <f>IF(AF199="","",VLOOKUP(AF199,'シフト記号表（従来型・ユニット型共通）'!$C$6:$L$47,10,FALSE))</f>
        <v/>
      </c>
      <c r="AG200" s="160" t="str">
        <f>IF(AG199="","",VLOOKUP(AG199,'シフト記号表（従来型・ユニット型共通）'!$C$6:$L$47,10,FALSE))</f>
        <v/>
      </c>
      <c r="AH200" s="158" t="str">
        <f>IF(AH199="","",VLOOKUP(AH199,'シフト記号表（従来型・ユニット型共通）'!$C$6:$L$47,10,FALSE))</f>
        <v/>
      </c>
      <c r="AI200" s="159" t="str">
        <f>IF(AI199="","",VLOOKUP(AI199,'シフト記号表（従来型・ユニット型共通）'!$C$6:$L$47,10,FALSE))</f>
        <v/>
      </c>
      <c r="AJ200" s="159" t="str">
        <f>IF(AJ199="","",VLOOKUP(AJ199,'シフト記号表（従来型・ユニット型共通）'!$C$6:$L$47,10,FALSE))</f>
        <v/>
      </c>
      <c r="AK200" s="159" t="str">
        <f>IF(AK199="","",VLOOKUP(AK199,'シフト記号表（従来型・ユニット型共通）'!$C$6:$L$47,10,FALSE))</f>
        <v/>
      </c>
      <c r="AL200" s="159" t="str">
        <f>IF(AL199="","",VLOOKUP(AL199,'シフト記号表（従来型・ユニット型共通）'!$C$6:$L$47,10,FALSE))</f>
        <v/>
      </c>
      <c r="AM200" s="159" t="str">
        <f>IF(AM199="","",VLOOKUP(AM199,'シフト記号表（従来型・ユニット型共通）'!$C$6:$L$47,10,FALSE))</f>
        <v/>
      </c>
      <c r="AN200" s="160" t="str">
        <f>IF(AN199="","",VLOOKUP(AN199,'シフト記号表（従来型・ユニット型共通）'!$C$6:$L$47,10,FALSE))</f>
        <v/>
      </c>
      <c r="AO200" s="158" t="str">
        <f>IF(AO199="","",VLOOKUP(AO199,'シフト記号表（従来型・ユニット型共通）'!$C$6:$L$47,10,FALSE))</f>
        <v/>
      </c>
      <c r="AP200" s="159" t="str">
        <f>IF(AP199="","",VLOOKUP(AP199,'シフト記号表（従来型・ユニット型共通）'!$C$6:$L$47,10,FALSE))</f>
        <v/>
      </c>
      <c r="AQ200" s="159" t="str">
        <f>IF(AQ199="","",VLOOKUP(AQ199,'シフト記号表（従来型・ユニット型共通）'!$C$6:$L$47,10,FALSE))</f>
        <v/>
      </c>
      <c r="AR200" s="159" t="str">
        <f>IF(AR199="","",VLOOKUP(AR199,'シフト記号表（従来型・ユニット型共通）'!$C$6:$L$47,10,FALSE))</f>
        <v/>
      </c>
      <c r="AS200" s="159" t="str">
        <f>IF(AS199="","",VLOOKUP(AS199,'シフト記号表（従来型・ユニット型共通）'!$C$6:$L$47,10,FALSE))</f>
        <v/>
      </c>
      <c r="AT200" s="159" t="str">
        <f>IF(AT199="","",VLOOKUP(AT199,'シフト記号表（従来型・ユニット型共通）'!$C$6:$L$47,10,FALSE))</f>
        <v/>
      </c>
      <c r="AU200" s="160" t="str">
        <f>IF(AU199="","",VLOOKUP(AU199,'シフト記号表（従来型・ユニット型共通）'!$C$6:$L$47,10,FALSE))</f>
        <v/>
      </c>
      <c r="AV200" s="158" t="str">
        <f>IF(AV199="","",VLOOKUP(AV199,'シフト記号表（従来型・ユニット型共通）'!$C$6:$L$47,10,FALSE))</f>
        <v/>
      </c>
      <c r="AW200" s="159" t="str">
        <f>IF(AW199="","",VLOOKUP(AW199,'シフト記号表（従来型・ユニット型共通）'!$C$6:$L$47,10,FALSE))</f>
        <v/>
      </c>
      <c r="AX200" s="159" t="str">
        <f>IF(AX199="","",VLOOKUP(AX199,'シフト記号表（従来型・ユニット型共通）'!$C$6:$L$47,10,FALSE))</f>
        <v/>
      </c>
      <c r="AY200" s="159" t="str">
        <f>IF(AY199="","",VLOOKUP(AY199,'シフト記号表（従来型・ユニット型共通）'!$C$6:$L$47,10,FALSE))</f>
        <v/>
      </c>
      <c r="AZ200" s="159" t="str">
        <f>IF(AZ199="","",VLOOKUP(AZ199,'シフト記号表（従来型・ユニット型共通）'!$C$6:$L$47,10,FALSE))</f>
        <v/>
      </c>
      <c r="BA200" s="159" t="str">
        <f>IF(BA199="","",VLOOKUP(BA199,'シフト記号表（従来型・ユニット型共通）'!$C$6:$L$47,10,FALSE))</f>
        <v/>
      </c>
      <c r="BB200" s="160" t="str">
        <f>IF(BB199="","",VLOOKUP(BB199,'シフト記号表（従来型・ユニット型共通）'!$C$6:$L$47,10,FALSE))</f>
        <v/>
      </c>
      <c r="BC200" s="158" t="str">
        <f>IF(BC199="","",VLOOKUP(BC199,'シフト記号表（従来型・ユニット型共通）'!$C$6:$L$47,10,FALSE))</f>
        <v/>
      </c>
      <c r="BD200" s="159" t="str">
        <f>IF(BD199="","",VLOOKUP(BD199,'シフト記号表（従来型・ユニット型共通）'!$C$6:$L$47,10,FALSE))</f>
        <v/>
      </c>
      <c r="BE200" s="159" t="str">
        <f>IF(BE199="","",VLOOKUP(BE199,'シフト記号表（従来型・ユニット型共通）'!$C$6:$L$47,10,FALSE))</f>
        <v/>
      </c>
      <c r="BF200" s="1077">
        <f>IF($BI$3="４週",SUM(AA200:BB200),IF($BI$3="暦月",SUM(AA200:BE200),""))</f>
        <v>0</v>
      </c>
      <c r="BG200" s="1078"/>
      <c r="BH200" s="1079">
        <f>IF($BI$3="４週",BF200/4,IF($BI$3="暦月",(BF200/($BI$8/7)),""))</f>
        <v>0</v>
      </c>
      <c r="BI200" s="1078"/>
      <c r="BJ200" s="1074"/>
      <c r="BK200" s="1075"/>
      <c r="BL200" s="1075"/>
      <c r="BM200" s="1075"/>
      <c r="BN200" s="1076"/>
    </row>
    <row r="201" spans="2:66" ht="20.25" customHeight="1" x14ac:dyDescent="0.15">
      <c r="B201" s="992">
        <f>B199+1</f>
        <v>93</v>
      </c>
      <c r="C201" s="994"/>
      <c r="D201" s="996"/>
      <c r="E201" s="965"/>
      <c r="F201" s="997"/>
      <c r="G201" s="999"/>
      <c r="H201" s="1000"/>
      <c r="I201" s="153"/>
      <c r="J201" s="154"/>
      <c r="K201" s="153"/>
      <c r="L201" s="154"/>
      <c r="M201" s="1003"/>
      <c r="N201" s="1004"/>
      <c r="O201" s="1052"/>
      <c r="P201" s="1053"/>
      <c r="Q201" s="1053"/>
      <c r="R201" s="1000"/>
      <c r="S201" s="1022"/>
      <c r="T201" s="1023"/>
      <c r="U201" s="1023"/>
      <c r="V201" s="1023"/>
      <c r="W201" s="1024"/>
      <c r="X201" s="173" t="s">
        <v>192</v>
      </c>
      <c r="Z201" s="174"/>
      <c r="AA201" s="166"/>
      <c r="AB201" s="167"/>
      <c r="AC201" s="167"/>
      <c r="AD201" s="167"/>
      <c r="AE201" s="167"/>
      <c r="AF201" s="167"/>
      <c r="AG201" s="168"/>
      <c r="AH201" s="166"/>
      <c r="AI201" s="167"/>
      <c r="AJ201" s="167"/>
      <c r="AK201" s="167"/>
      <c r="AL201" s="167"/>
      <c r="AM201" s="167"/>
      <c r="AN201" s="168"/>
      <c r="AO201" s="166"/>
      <c r="AP201" s="167"/>
      <c r="AQ201" s="167"/>
      <c r="AR201" s="167"/>
      <c r="AS201" s="167"/>
      <c r="AT201" s="167"/>
      <c r="AU201" s="168"/>
      <c r="AV201" s="166"/>
      <c r="AW201" s="167"/>
      <c r="AX201" s="167"/>
      <c r="AY201" s="167"/>
      <c r="AZ201" s="167"/>
      <c r="BA201" s="167"/>
      <c r="BB201" s="168"/>
      <c r="BC201" s="166"/>
      <c r="BD201" s="167"/>
      <c r="BE201" s="169"/>
      <c r="BF201" s="1054"/>
      <c r="BG201" s="1055"/>
      <c r="BH201" s="1056"/>
      <c r="BI201" s="1057"/>
      <c r="BJ201" s="1058"/>
      <c r="BK201" s="1059"/>
      <c r="BL201" s="1059"/>
      <c r="BM201" s="1059"/>
      <c r="BN201" s="1060"/>
    </row>
    <row r="202" spans="2:66" ht="20.25" customHeight="1" x14ac:dyDescent="0.15">
      <c r="B202" s="993"/>
      <c r="C202" s="995"/>
      <c r="D202" s="998"/>
      <c r="E202" s="965"/>
      <c r="F202" s="997"/>
      <c r="G202" s="1080"/>
      <c r="H202" s="1081"/>
      <c r="I202" s="175"/>
      <c r="J202" s="176">
        <f>G201</f>
        <v>0</v>
      </c>
      <c r="K202" s="175"/>
      <c r="L202" s="176">
        <f>M201</f>
        <v>0</v>
      </c>
      <c r="M202" s="1082"/>
      <c r="N202" s="1083"/>
      <c r="O202" s="1084"/>
      <c r="P202" s="1085"/>
      <c r="Q202" s="1085"/>
      <c r="R202" s="1081"/>
      <c r="S202" s="1022"/>
      <c r="T202" s="1023"/>
      <c r="U202" s="1023"/>
      <c r="V202" s="1023"/>
      <c r="W202" s="1024"/>
      <c r="X202" s="170" t="s">
        <v>195</v>
      </c>
      <c r="Y202" s="171"/>
      <c r="Z202" s="172"/>
      <c r="AA202" s="158" t="str">
        <f>IF(AA201="","",VLOOKUP(AA201,'シフト記号表（従来型・ユニット型共通）'!$C$6:$L$47,10,FALSE))</f>
        <v/>
      </c>
      <c r="AB202" s="159" t="str">
        <f>IF(AB201="","",VLOOKUP(AB201,'シフト記号表（従来型・ユニット型共通）'!$C$6:$L$47,10,FALSE))</f>
        <v/>
      </c>
      <c r="AC202" s="159" t="str">
        <f>IF(AC201="","",VLOOKUP(AC201,'シフト記号表（従来型・ユニット型共通）'!$C$6:$L$47,10,FALSE))</f>
        <v/>
      </c>
      <c r="AD202" s="159" t="str">
        <f>IF(AD201="","",VLOOKUP(AD201,'シフト記号表（従来型・ユニット型共通）'!$C$6:$L$47,10,FALSE))</f>
        <v/>
      </c>
      <c r="AE202" s="159" t="str">
        <f>IF(AE201="","",VLOOKUP(AE201,'シフト記号表（従来型・ユニット型共通）'!$C$6:$L$47,10,FALSE))</f>
        <v/>
      </c>
      <c r="AF202" s="159" t="str">
        <f>IF(AF201="","",VLOOKUP(AF201,'シフト記号表（従来型・ユニット型共通）'!$C$6:$L$47,10,FALSE))</f>
        <v/>
      </c>
      <c r="AG202" s="160" t="str">
        <f>IF(AG201="","",VLOOKUP(AG201,'シフト記号表（従来型・ユニット型共通）'!$C$6:$L$47,10,FALSE))</f>
        <v/>
      </c>
      <c r="AH202" s="158" t="str">
        <f>IF(AH201="","",VLOOKUP(AH201,'シフト記号表（従来型・ユニット型共通）'!$C$6:$L$47,10,FALSE))</f>
        <v/>
      </c>
      <c r="AI202" s="159" t="str">
        <f>IF(AI201="","",VLOOKUP(AI201,'シフト記号表（従来型・ユニット型共通）'!$C$6:$L$47,10,FALSE))</f>
        <v/>
      </c>
      <c r="AJ202" s="159" t="str">
        <f>IF(AJ201="","",VLOOKUP(AJ201,'シフト記号表（従来型・ユニット型共通）'!$C$6:$L$47,10,FALSE))</f>
        <v/>
      </c>
      <c r="AK202" s="159" t="str">
        <f>IF(AK201="","",VLOOKUP(AK201,'シフト記号表（従来型・ユニット型共通）'!$C$6:$L$47,10,FALSE))</f>
        <v/>
      </c>
      <c r="AL202" s="159" t="str">
        <f>IF(AL201="","",VLOOKUP(AL201,'シフト記号表（従来型・ユニット型共通）'!$C$6:$L$47,10,FALSE))</f>
        <v/>
      </c>
      <c r="AM202" s="159" t="str">
        <f>IF(AM201="","",VLOOKUP(AM201,'シフト記号表（従来型・ユニット型共通）'!$C$6:$L$47,10,FALSE))</f>
        <v/>
      </c>
      <c r="AN202" s="160" t="str">
        <f>IF(AN201="","",VLOOKUP(AN201,'シフト記号表（従来型・ユニット型共通）'!$C$6:$L$47,10,FALSE))</f>
        <v/>
      </c>
      <c r="AO202" s="158" t="str">
        <f>IF(AO201="","",VLOOKUP(AO201,'シフト記号表（従来型・ユニット型共通）'!$C$6:$L$47,10,FALSE))</f>
        <v/>
      </c>
      <c r="AP202" s="159" t="str">
        <f>IF(AP201="","",VLOOKUP(AP201,'シフト記号表（従来型・ユニット型共通）'!$C$6:$L$47,10,FALSE))</f>
        <v/>
      </c>
      <c r="AQ202" s="159" t="str">
        <f>IF(AQ201="","",VLOOKUP(AQ201,'シフト記号表（従来型・ユニット型共通）'!$C$6:$L$47,10,FALSE))</f>
        <v/>
      </c>
      <c r="AR202" s="159" t="str">
        <f>IF(AR201="","",VLOOKUP(AR201,'シフト記号表（従来型・ユニット型共通）'!$C$6:$L$47,10,FALSE))</f>
        <v/>
      </c>
      <c r="AS202" s="159" t="str">
        <f>IF(AS201="","",VLOOKUP(AS201,'シフト記号表（従来型・ユニット型共通）'!$C$6:$L$47,10,FALSE))</f>
        <v/>
      </c>
      <c r="AT202" s="159" t="str">
        <f>IF(AT201="","",VLOOKUP(AT201,'シフト記号表（従来型・ユニット型共通）'!$C$6:$L$47,10,FALSE))</f>
        <v/>
      </c>
      <c r="AU202" s="160" t="str">
        <f>IF(AU201="","",VLOOKUP(AU201,'シフト記号表（従来型・ユニット型共通）'!$C$6:$L$47,10,FALSE))</f>
        <v/>
      </c>
      <c r="AV202" s="158" t="str">
        <f>IF(AV201="","",VLOOKUP(AV201,'シフト記号表（従来型・ユニット型共通）'!$C$6:$L$47,10,FALSE))</f>
        <v/>
      </c>
      <c r="AW202" s="159" t="str">
        <f>IF(AW201="","",VLOOKUP(AW201,'シフト記号表（従来型・ユニット型共通）'!$C$6:$L$47,10,FALSE))</f>
        <v/>
      </c>
      <c r="AX202" s="159" t="str">
        <f>IF(AX201="","",VLOOKUP(AX201,'シフト記号表（従来型・ユニット型共通）'!$C$6:$L$47,10,FALSE))</f>
        <v/>
      </c>
      <c r="AY202" s="159" t="str">
        <f>IF(AY201="","",VLOOKUP(AY201,'シフト記号表（従来型・ユニット型共通）'!$C$6:$L$47,10,FALSE))</f>
        <v/>
      </c>
      <c r="AZ202" s="159" t="str">
        <f>IF(AZ201="","",VLOOKUP(AZ201,'シフト記号表（従来型・ユニット型共通）'!$C$6:$L$47,10,FALSE))</f>
        <v/>
      </c>
      <c r="BA202" s="159" t="str">
        <f>IF(BA201="","",VLOOKUP(BA201,'シフト記号表（従来型・ユニット型共通）'!$C$6:$L$47,10,FALSE))</f>
        <v/>
      </c>
      <c r="BB202" s="160" t="str">
        <f>IF(BB201="","",VLOOKUP(BB201,'シフト記号表（従来型・ユニット型共通）'!$C$6:$L$47,10,FALSE))</f>
        <v/>
      </c>
      <c r="BC202" s="158" t="str">
        <f>IF(BC201="","",VLOOKUP(BC201,'シフト記号表（従来型・ユニット型共通）'!$C$6:$L$47,10,FALSE))</f>
        <v/>
      </c>
      <c r="BD202" s="159" t="str">
        <f>IF(BD201="","",VLOOKUP(BD201,'シフト記号表（従来型・ユニット型共通）'!$C$6:$L$47,10,FALSE))</f>
        <v/>
      </c>
      <c r="BE202" s="159" t="str">
        <f>IF(BE201="","",VLOOKUP(BE201,'シフト記号表（従来型・ユニット型共通）'!$C$6:$L$47,10,FALSE))</f>
        <v/>
      </c>
      <c r="BF202" s="1077">
        <f>IF($BI$3="４週",SUM(AA202:BB202),IF($BI$3="暦月",SUM(AA202:BE202),""))</f>
        <v>0</v>
      </c>
      <c r="BG202" s="1078"/>
      <c r="BH202" s="1079">
        <f>IF($BI$3="４週",BF202/4,IF($BI$3="暦月",(BF202/($BI$8/7)),""))</f>
        <v>0</v>
      </c>
      <c r="BI202" s="1078"/>
      <c r="BJ202" s="1074"/>
      <c r="BK202" s="1075"/>
      <c r="BL202" s="1075"/>
      <c r="BM202" s="1075"/>
      <c r="BN202" s="1076"/>
    </row>
    <row r="203" spans="2:66" ht="20.25" customHeight="1" x14ac:dyDescent="0.15">
      <c r="B203" s="992">
        <f>B201+1</f>
        <v>94</v>
      </c>
      <c r="C203" s="994"/>
      <c r="D203" s="996"/>
      <c r="E203" s="965"/>
      <c r="F203" s="997"/>
      <c r="G203" s="999"/>
      <c r="H203" s="1000"/>
      <c r="I203" s="153"/>
      <c r="J203" s="154"/>
      <c r="K203" s="153"/>
      <c r="L203" s="154"/>
      <c r="M203" s="1003"/>
      <c r="N203" s="1004"/>
      <c r="O203" s="1052"/>
      <c r="P203" s="1053"/>
      <c r="Q203" s="1053"/>
      <c r="R203" s="1000"/>
      <c r="S203" s="1022"/>
      <c r="T203" s="1023"/>
      <c r="U203" s="1023"/>
      <c r="V203" s="1023"/>
      <c r="W203" s="1024"/>
      <c r="X203" s="173" t="s">
        <v>192</v>
      </c>
      <c r="Z203" s="174"/>
      <c r="AA203" s="166"/>
      <c r="AB203" s="167"/>
      <c r="AC203" s="167"/>
      <c r="AD203" s="167"/>
      <c r="AE203" s="167"/>
      <c r="AF203" s="167"/>
      <c r="AG203" s="168"/>
      <c r="AH203" s="166"/>
      <c r="AI203" s="167"/>
      <c r="AJ203" s="167"/>
      <c r="AK203" s="167"/>
      <c r="AL203" s="167"/>
      <c r="AM203" s="167"/>
      <c r="AN203" s="168"/>
      <c r="AO203" s="166"/>
      <c r="AP203" s="167"/>
      <c r="AQ203" s="167"/>
      <c r="AR203" s="167"/>
      <c r="AS203" s="167"/>
      <c r="AT203" s="167"/>
      <c r="AU203" s="168"/>
      <c r="AV203" s="166"/>
      <c r="AW203" s="167"/>
      <c r="AX203" s="167"/>
      <c r="AY203" s="167"/>
      <c r="AZ203" s="167"/>
      <c r="BA203" s="167"/>
      <c r="BB203" s="168"/>
      <c r="BC203" s="166"/>
      <c r="BD203" s="167"/>
      <c r="BE203" s="169"/>
      <c r="BF203" s="1054"/>
      <c r="BG203" s="1055"/>
      <c r="BH203" s="1056"/>
      <c r="BI203" s="1057"/>
      <c r="BJ203" s="1058"/>
      <c r="BK203" s="1059"/>
      <c r="BL203" s="1059"/>
      <c r="BM203" s="1059"/>
      <c r="BN203" s="1060"/>
    </row>
    <row r="204" spans="2:66" ht="20.25" customHeight="1" x14ac:dyDescent="0.15">
      <c r="B204" s="993"/>
      <c r="C204" s="995"/>
      <c r="D204" s="998"/>
      <c r="E204" s="965"/>
      <c r="F204" s="997"/>
      <c r="G204" s="1080"/>
      <c r="H204" s="1081"/>
      <c r="I204" s="175"/>
      <c r="J204" s="176">
        <f>G203</f>
        <v>0</v>
      </c>
      <c r="K204" s="175"/>
      <c r="L204" s="176">
        <f>M203</f>
        <v>0</v>
      </c>
      <c r="M204" s="1082"/>
      <c r="N204" s="1083"/>
      <c r="O204" s="1084"/>
      <c r="P204" s="1085"/>
      <c r="Q204" s="1085"/>
      <c r="R204" s="1081"/>
      <c r="S204" s="1022"/>
      <c r="T204" s="1023"/>
      <c r="U204" s="1023"/>
      <c r="V204" s="1023"/>
      <c r="W204" s="1024"/>
      <c r="X204" s="170" t="s">
        <v>195</v>
      </c>
      <c r="Y204" s="171"/>
      <c r="Z204" s="172"/>
      <c r="AA204" s="158" t="str">
        <f>IF(AA203="","",VLOOKUP(AA203,'シフト記号表（従来型・ユニット型共通）'!$C$6:$L$47,10,FALSE))</f>
        <v/>
      </c>
      <c r="AB204" s="159" t="str">
        <f>IF(AB203="","",VLOOKUP(AB203,'シフト記号表（従来型・ユニット型共通）'!$C$6:$L$47,10,FALSE))</f>
        <v/>
      </c>
      <c r="AC204" s="159" t="str">
        <f>IF(AC203="","",VLOOKUP(AC203,'シフト記号表（従来型・ユニット型共通）'!$C$6:$L$47,10,FALSE))</f>
        <v/>
      </c>
      <c r="AD204" s="159" t="str">
        <f>IF(AD203="","",VLOOKUP(AD203,'シフト記号表（従来型・ユニット型共通）'!$C$6:$L$47,10,FALSE))</f>
        <v/>
      </c>
      <c r="AE204" s="159" t="str">
        <f>IF(AE203="","",VLOOKUP(AE203,'シフト記号表（従来型・ユニット型共通）'!$C$6:$L$47,10,FALSE))</f>
        <v/>
      </c>
      <c r="AF204" s="159" t="str">
        <f>IF(AF203="","",VLOOKUP(AF203,'シフト記号表（従来型・ユニット型共通）'!$C$6:$L$47,10,FALSE))</f>
        <v/>
      </c>
      <c r="AG204" s="160" t="str">
        <f>IF(AG203="","",VLOOKUP(AG203,'シフト記号表（従来型・ユニット型共通）'!$C$6:$L$47,10,FALSE))</f>
        <v/>
      </c>
      <c r="AH204" s="158" t="str">
        <f>IF(AH203="","",VLOOKUP(AH203,'シフト記号表（従来型・ユニット型共通）'!$C$6:$L$47,10,FALSE))</f>
        <v/>
      </c>
      <c r="AI204" s="159" t="str">
        <f>IF(AI203="","",VLOOKUP(AI203,'シフト記号表（従来型・ユニット型共通）'!$C$6:$L$47,10,FALSE))</f>
        <v/>
      </c>
      <c r="AJ204" s="159" t="str">
        <f>IF(AJ203="","",VLOOKUP(AJ203,'シフト記号表（従来型・ユニット型共通）'!$C$6:$L$47,10,FALSE))</f>
        <v/>
      </c>
      <c r="AK204" s="159" t="str">
        <f>IF(AK203="","",VLOOKUP(AK203,'シフト記号表（従来型・ユニット型共通）'!$C$6:$L$47,10,FALSE))</f>
        <v/>
      </c>
      <c r="AL204" s="159" t="str">
        <f>IF(AL203="","",VLOOKUP(AL203,'シフト記号表（従来型・ユニット型共通）'!$C$6:$L$47,10,FALSE))</f>
        <v/>
      </c>
      <c r="AM204" s="159" t="str">
        <f>IF(AM203="","",VLOOKUP(AM203,'シフト記号表（従来型・ユニット型共通）'!$C$6:$L$47,10,FALSE))</f>
        <v/>
      </c>
      <c r="AN204" s="160" t="str">
        <f>IF(AN203="","",VLOOKUP(AN203,'シフト記号表（従来型・ユニット型共通）'!$C$6:$L$47,10,FALSE))</f>
        <v/>
      </c>
      <c r="AO204" s="158" t="str">
        <f>IF(AO203="","",VLOOKUP(AO203,'シフト記号表（従来型・ユニット型共通）'!$C$6:$L$47,10,FALSE))</f>
        <v/>
      </c>
      <c r="AP204" s="159" t="str">
        <f>IF(AP203="","",VLOOKUP(AP203,'シフト記号表（従来型・ユニット型共通）'!$C$6:$L$47,10,FALSE))</f>
        <v/>
      </c>
      <c r="AQ204" s="159" t="str">
        <f>IF(AQ203="","",VLOOKUP(AQ203,'シフト記号表（従来型・ユニット型共通）'!$C$6:$L$47,10,FALSE))</f>
        <v/>
      </c>
      <c r="AR204" s="159" t="str">
        <f>IF(AR203="","",VLOOKUP(AR203,'シフト記号表（従来型・ユニット型共通）'!$C$6:$L$47,10,FALSE))</f>
        <v/>
      </c>
      <c r="AS204" s="159" t="str">
        <f>IF(AS203="","",VLOOKUP(AS203,'シフト記号表（従来型・ユニット型共通）'!$C$6:$L$47,10,FALSE))</f>
        <v/>
      </c>
      <c r="AT204" s="159" t="str">
        <f>IF(AT203="","",VLOOKUP(AT203,'シフト記号表（従来型・ユニット型共通）'!$C$6:$L$47,10,FALSE))</f>
        <v/>
      </c>
      <c r="AU204" s="160" t="str">
        <f>IF(AU203="","",VLOOKUP(AU203,'シフト記号表（従来型・ユニット型共通）'!$C$6:$L$47,10,FALSE))</f>
        <v/>
      </c>
      <c r="AV204" s="158" t="str">
        <f>IF(AV203="","",VLOOKUP(AV203,'シフト記号表（従来型・ユニット型共通）'!$C$6:$L$47,10,FALSE))</f>
        <v/>
      </c>
      <c r="AW204" s="159" t="str">
        <f>IF(AW203="","",VLOOKUP(AW203,'シフト記号表（従来型・ユニット型共通）'!$C$6:$L$47,10,FALSE))</f>
        <v/>
      </c>
      <c r="AX204" s="159" t="str">
        <f>IF(AX203="","",VLOOKUP(AX203,'シフト記号表（従来型・ユニット型共通）'!$C$6:$L$47,10,FALSE))</f>
        <v/>
      </c>
      <c r="AY204" s="159" t="str">
        <f>IF(AY203="","",VLOOKUP(AY203,'シフト記号表（従来型・ユニット型共通）'!$C$6:$L$47,10,FALSE))</f>
        <v/>
      </c>
      <c r="AZ204" s="159" t="str">
        <f>IF(AZ203="","",VLOOKUP(AZ203,'シフト記号表（従来型・ユニット型共通）'!$C$6:$L$47,10,FALSE))</f>
        <v/>
      </c>
      <c r="BA204" s="159" t="str">
        <f>IF(BA203="","",VLOOKUP(BA203,'シフト記号表（従来型・ユニット型共通）'!$C$6:$L$47,10,FALSE))</f>
        <v/>
      </c>
      <c r="BB204" s="160" t="str">
        <f>IF(BB203="","",VLOOKUP(BB203,'シフト記号表（従来型・ユニット型共通）'!$C$6:$L$47,10,FALSE))</f>
        <v/>
      </c>
      <c r="BC204" s="158" t="str">
        <f>IF(BC203="","",VLOOKUP(BC203,'シフト記号表（従来型・ユニット型共通）'!$C$6:$L$47,10,FALSE))</f>
        <v/>
      </c>
      <c r="BD204" s="159" t="str">
        <f>IF(BD203="","",VLOOKUP(BD203,'シフト記号表（従来型・ユニット型共通）'!$C$6:$L$47,10,FALSE))</f>
        <v/>
      </c>
      <c r="BE204" s="159" t="str">
        <f>IF(BE203="","",VLOOKUP(BE203,'シフト記号表（従来型・ユニット型共通）'!$C$6:$L$47,10,FALSE))</f>
        <v/>
      </c>
      <c r="BF204" s="1077">
        <f>IF($BI$3="４週",SUM(AA204:BB204),IF($BI$3="暦月",SUM(AA204:BE204),""))</f>
        <v>0</v>
      </c>
      <c r="BG204" s="1078"/>
      <c r="BH204" s="1079">
        <f>IF($BI$3="４週",BF204/4,IF($BI$3="暦月",(BF204/($BI$8/7)),""))</f>
        <v>0</v>
      </c>
      <c r="BI204" s="1078"/>
      <c r="BJ204" s="1074"/>
      <c r="BK204" s="1075"/>
      <c r="BL204" s="1075"/>
      <c r="BM204" s="1075"/>
      <c r="BN204" s="1076"/>
    </row>
    <row r="205" spans="2:66" ht="20.25" customHeight="1" x14ac:dyDescent="0.15">
      <c r="B205" s="992">
        <f>B203+1</f>
        <v>95</v>
      </c>
      <c r="C205" s="994"/>
      <c r="D205" s="996"/>
      <c r="E205" s="965"/>
      <c r="F205" s="997"/>
      <c r="G205" s="999"/>
      <c r="H205" s="1000"/>
      <c r="I205" s="153"/>
      <c r="J205" s="154"/>
      <c r="K205" s="153"/>
      <c r="L205" s="154"/>
      <c r="M205" s="1003"/>
      <c r="N205" s="1004"/>
      <c r="O205" s="1052"/>
      <c r="P205" s="1053"/>
      <c r="Q205" s="1053"/>
      <c r="R205" s="1000"/>
      <c r="S205" s="1022"/>
      <c r="T205" s="1023"/>
      <c r="U205" s="1023"/>
      <c r="V205" s="1023"/>
      <c r="W205" s="1024"/>
      <c r="X205" s="173" t="s">
        <v>192</v>
      </c>
      <c r="Z205" s="174"/>
      <c r="AA205" s="166"/>
      <c r="AB205" s="167"/>
      <c r="AC205" s="167"/>
      <c r="AD205" s="167"/>
      <c r="AE205" s="167"/>
      <c r="AF205" s="167"/>
      <c r="AG205" s="168"/>
      <c r="AH205" s="166"/>
      <c r="AI205" s="167"/>
      <c r="AJ205" s="167"/>
      <c r="AK205" s="167"/>
      <c r="AL205" s="167"/>
      <c r="AM205" s="167"/>
      <c r="AN205" s="168"/>
      <c r="AO205" s="166"/>
      <c r="AP205" s="167"/>
      <c r="AQ205" s="167"/>
      <c r="AR205" s="167"/>
      <c r="AS205" s="167"/>
      <c r="AT205" s="167"/>
      <c r="AU205" s="168"/>
      <c r="AV205" s="166"/>
      <c r="AW205" s="167"/>
      <c r="AX205" s="167"/>
      <c r="AY205" s="167"/>
      <c r="AZ205" s="167"/>
      <c r="BA205" s="167"/>
      <c r="BB205" s="168"/>
      <c r="BC205" s="166"/>
      <c r="BD205" s="167"/>
      <c r="BE205" s="169"/>
      <c r="BF205" s="1054"/>
      <c r="BG205" s="1055"/>
      <c r="BH205" s="1056"/>
      <c r="BI205" s="1057"/>
      <c r="BJ205" s="1058"/>
      <c r="BK205" s="1059"/>
      <c r="BL205" s="1059"/>
      <c r="BM205" s="1059"/>
      <c r="BN205" s="1060"/>
    </row>
    <row r="206" spans="2:66" ht="20.25" customHeight="1" x14ac:dyDescent="0.15">
      <c r="B206" s="993"/>
      <c r="C206" s="995"/>
      <c r="D206" s="998"/>
      <c r="E206" s="965"/>
      <c r="F206" s="997"/>
      <c r="G206" s="1080"/>
      <c r="H206" s="1081"/>
      <c r="I206" s="175"/>
      <c r="J206" s="176">
        <f>G205</f>
        <v>0</v>
      </c>
      <c r="K206" s="175"/>
      <c r="L206" s="176">
        <f>M205</f>
        <v>0</v>
      </c>
      <c r="M206" s="1082"/>
      <c r="N206" s="1083"/>
      <c r="O206" s="1084"/>
      <c r="P206" s="1085"/>
      <c r="Q206" s="1085"/>
      <c r="R206" s="1081"/>
      <c r="S206" s="1022"/>
      <c r="T206" s="1023"/>
      <c r="U206" s="1023"/>
      <c r="V206" s="1023"/>
      <c r="W206" s="1024"/>
      <c r="X206" s="170" t="s">
        <v>195</v>
      </c>
      <c r="Y206" s="171"/>
      <c r="Z206" s="172"/>
      <c r="AA206" s="158" t="str">
        <f>IF(AA205="","",VLOOKUP(AA205,'シフト記号表（従来型・ユニット型共通）'!$C$6:$L$47,10,FALSE))</f>
        <v/>
      </c>
      <c r="AB206" s="159" t="str">
        <f>IF(AB205="","",VLOOKUP(AB205,'シフト記号表（従来型・ユニット型共通）'!$C$6:$L$47,10,FALSE))</f>
        <v/>
      </c>
      <c r="AC206" s="159" t="str">
        <f>IF(AC205="","",VLOOKUP(AC205,'シフト記号表（従来型・ユニット型共通）'!$C$6:$L$47,10,FALSE))</f>
        <v/>
      </c>
      <c r="AD206" s="159" t="str">
        <f>IF(AD205="","",VLOOKUP(AD205,'シフト記号表（従来型・ユニット型共通）'!$C$6:$L$47,10,FALSE))</f>
        <v/>
      </c>
      <c r="AE206" s="159" t="str">
        <f>IF(AE205="","",VLOOKUP(AE205,'シフト記号表（従来型・ユニット型共通）'!$C$6:$L$47,10,FALSE))</f>
        <v/>
      </c>
      <c r="AF206" s="159" t="str">
        <f>IF(AF205="","",VLOOKUP(AF205,'シフト記号表（従来型・ユニット型共通）'!$C$6:$L$47,10,FALSE))</f>
        <v/>
      </c>
      <c r="AG206" s="160" t="str">
        <f>IF(AG205="","",VLOOKUP(AG205,'シフト記号表（従来型・ユニット型共通）'!$C$6:$L$47,10,FALSE))</f>
        <v/>
      </c>
      <c r="AH206" s="158" t="str">
        <f>IF(AH205="","",VLOOKUP(AH205,'シフト記号表（従来型・ユニット型共通）'!$C$6:$L$47,10,FALSE))</f>
        <v/>
      </c>
      <c r="AI206" s="159" t="str">
        <f>IF(AI205="","",VLOOKUP(AI205,'シフト記号表（従来型・ユニット型共通）'!$C$6:$L$47,10,FALSE))</f>
        <v/>
      </c>
      <c r="AJ206" s="159" t="str">
        <f>IF(AJ205="","",VLOOKUP(AJ205,'シフト記号表（従来型・ユニット型共通）'!$C$6:$L$47,10,FALSE))</f>
        <v/>
      </c>
      <c r="AK206" s="159" t="str">
        <f>IF(AK205="","",VLOOKUP(AK205,'シフト記号表（従来型・ユニット型共通）'!$C$6:$L$47,10,FALSE))</f>
        <v/>
      </c>
      <c r="AL206" s="159" t="str">
        <f>IF(AL205="","",VLOOKUP(AL205,'シフト記号表（従来型・ユニット型共通）'!$C$6:$L$47,10,FALSE))</f>
        <v/>
      </c>
      <c r="AM206" s="159" t="str">
        <f>IF(AM205="","",VLOOKUP(AM205,'シフト記号表（従来型・ユニット型共通）'!$C$6:$L$47,10,FALSE))</f>
        <v/>
      </c>
      <c r="AN206" s="160" t="str">
        <f>IF(AN205="","",VLOOKUP(AN205,'シフト記号表（従来型・ユニット型共通）'!$C$6:$L$47,10,FALSE))</f>
        <v/>
      </c>
      <c r="AO206" s="158" t="str">
        <f>IF(AO205="","",VLOOKUP(AO205,'シフト記号表（従来型・ユニット型共通）'!$C$6:$L$47,10,FALSE))</f>
        <v/>
      </c>
      <c r="AP206" s="159" t="str">
        <f>IF(AP205="","",VLOOKUP(AP205,'シフト記号表（従来型・ユニット型共通）'!$C$6:$L$47,10,FALSE))</f>
        <v/>
      </c>
      <c r="AQ206" s="159" t="str">
        <f>IF(AQ205="","",VLOOKUP(AQ205,'シフト記号表（従来型・ユニット型共通）'!$C$6:$L$47,10,FALSE))</f>
        <v/>
      </c>
      <c r="AR206" s="159" t="str">
        <f>IF(AR205="","",VLOOKUP(AR205,'シフト記号表（従来型・ユニット型共通）'!$C$6:$L$47,10,FALSE))</f>
        <v/>
      </c>
      <c r="AS206" s="159" t="str">
        <f>IF(AS205="","",VLOOKUP(AS205,'シフト記号表（従来型・ユニット型共通）'!$C$6:$L$47,10,FALSE))</f>
        <v/>
      </c>
      <c r="AT206" s="159" t="str">
        <f>IF(AT205="","",VLOOKUP(AT205,'シフト記号表（従来型・ユニット型共通）'!$C$6:$L$47,10,FALSE))</f>
        <v/>
      </c>
      <c r="AU206" s="160" t="str">
        <f>IF(AU205="","",VLOOKUP(AU205,'シフト記号表（従来型・ユニット型共通）'!$C$6:$L$47,10,FALSE))</f>
        <v/>
      </c>
      <c r="AV206" s="158" t="str">
        <f>IF(AV205="","",VLOOKUP(AV205,'シフト記号表（従来型・ユニット型共通）'!$C$6:$L$47,10,FALSE))</f>
        <v/>
      </c>
      <c r="AW206" s="159" t="str">
        <f>IF(AW205="","",VLOOKUP(AW205,'シフト記号表（従来型・ユニット型共通）'!$C$6:$L$47,10,FALSE))</f>
        <v/>
      </c>
      <c r="AX206" s="159" t="str">
        <f>IF(AX205="","",VLOOKUP(AX205,'シフト記号表（従来型・ユニット型共通）'!$C$6:$L$47,10,FALSE))</f>
        <v/>
      </c>
      <c r="AY206" s="159" t="str">
        <f>IF(AY205="","",VLOOKUP(AY205,'シフト記号表（従来型・ユニット型共通）'!$C$6:$L$47,10,FALSE))</f>
        <v/>
      </c>
      <c r="AZ206" s="159" t="str">
        <f>IF(AZ205="","",VLOOKUP(AZ205,'シフト記号表（従来型・ユニット型共通）'!$C$6:$L$47,10,FALSE))</f>
        <v/>
      </c>
      <c r="BA206" s="159" t="str">
        <f>IF(BA205="","",VLOOKUP(BA205,'シフト記号表（従来型・ユニット型共通）'!$C$6:$L$47,10,FALSE))</f>
        <v/>
      </c>
      <c r="BB206" s="160" t="str">
        <f>IF(BB205="","",VLOOKUP(BB205,'シフト記号表（従来型・ユニット型共通）'!$C$6:$L$47,10,FALSE))</f>
        <v/>
      </c>
      <c r="BC206" s="158" t="str">
        <f>IF(BC205="","",VLOOKUP(BC205,'シフト記号表（従来型・ユニット型共通）'!$C$6:$L$47,10,FALSE))</f>
        <v/>
      </c>
      <c r="BD206" s="159" t="str">
        <f>IF(BD205="","",VLOOKUP(BD205,'シフト記号表（従来型・ユニット型共通）'!$C$6:$L$47,10,FALSE))</f>
        <v/>
      </c>
      <c r="BE206" s="159" t="str">
        <f>IF(BE205="","",VLOOKUP(BE205,'シフト記号表（従来型・ユニット型共通）'!$C$6:$L$47,10,FALSE))</f>
        <v/>
      </c>
      <c r="BF206" s="1077">
        <f>IF($BI$3="４週",SUM(AA206:BB206),IF($BI$3="暦月",SUM(AA206:BE206),""))</f>
        <v>0</v>
      </c>
      <c r="BG206" s="1078"/>
      <c r="BH206" s="1079">
        <f>IF($BI$3="４週",BF206/4,IF($BI$3="暦月",(BF206/($BI$8/7)),""))</f>
        <v>0</v>
      </c>
      <c r="BI206" s="1078"/>
      <c r="BJ206" s="1074"/>
      <c r="BK206" s="1075"/>
      <c r="BL206" s="1075"/>
      <c r="BM206" s="1075"/>
      <c r="BN206" s="1076"/>
    </row>
    <row r="207" spans="2:66" ht="20.25" customHeight="1" x14ac:dyDescent="0.15">
      <c r="B207" s="992">
        <f>B205+1</f>
        <v>96</v>
      </c>
      <c r="C207" s="994"/>
      <c r="D207" s="996"/>
      <c r="E207" s="965"/>
      <c r="F207" s="997"/>
      <c r="G207" s="999"/>
      <c r="H207" s="1000"/>
      <c r="I207" s="153"/>
      <c r="J207" s="154"/>
      <c r="K207" s="153"/>
      <c r="L207" s="154"/>
      <c r="M207" s="1003"/>
      <c r="N207" s="1004"/>
      <c r="O207" s="1052"/>
      <c r="P207" s="1053"/>
      <c r="Q207" s="1053"/>
      <c r="R207" s="1000"/>
      <c r="S207" s="1022"/>
      <c r="T207" s="1023"/>
      <c r="U207" s="1023"/>
      <c r="V207" s="1023"/>
      <c r="W207" s="1024"/>
      <c r="X207" s="173" t="s">
        <v>192</v>
      </c>
      <c r="Z207" s="174"/>
      <c r="AA207" s="166"/>
      <c r="AB207" s="167"/>
      <c r="AC207" s="167"/>
      <c r="AD207" s="167"/>
      <c r="AE207" s="167"/>
      <c r="AF207" s="167"/>
      <c r="AG207" s="168"/>
      <c r="AH207" s="166"/>
      <c r="AI207" s="167"/>
      <c r="AJ207" s="167"/>
      <c r="AK207" s="167"/>
      <c r="AL207" s="167"/>
      <c r="AM207" s="167"/>
      <c r="AN207" s="168"/>
      <c r="AO207" s="166"/>
      <c r="AP207" s="167"/>
      <c r="AQ207" s="167"/>
      <c r="AR207" s="167"/>
      <c r="AS207" s="167"/>
      <c r="AT207" s="167"/>
      <c r="AU207" s="168"/>
      <c r="AV207" s="166"/>
      <c r="AW207" s="167"/>
      <c r="AX207" s="167"/>
      <c r="AY207" s="167"/>
      <c r="AZ207" s="167"/>
      <c r="BA207" s="167"/>
      <c r="BB207" s="168"/>
      <c r="BC207" s="166"/>
      <c r="BD207" s="167"/>
      <c r="BE207" s="169"/>
      <c r="BF207" s="1054"/>
      <c r="BG207" s="1055"/>
      <c r="BH207" s="1056"/>
      <c r="BI207" s="1057"/>
      <c r="BJ207" s="1058"/>
      <c r="BK207" s="1059"/>
      <c r="BL207" s="1059"/>
      <c r="BM207" s="1059"/>
      <c r="BN207" s="1060"/>
    </row>
    <row r="208" spans="2:66" ht="20.25" customHeight="1" x14ac:dyDescent="0.15">
      <c r="B208" s="993"/>
      <c r="C208" s="995"/>
      <c r="D208" s="998"/>
      <c r="E208" s="965"/>
      <c r="F208" s="997"/>
      <c r="G208" s="1080"/>
      <c r="H208" s="1081"/>
      <c r="I208" s="175"/>
      <c r="J208" s="176">
        <f>G207</f>
        <v>0</v>
      </c>
      <c r="K208" s="175"/>
      <c r="L208" s="176">
        <f>M207</f>
        <v>0</v>
      </c>
      <c r="M208" s="1082"/>
      <c r="N208" s="1083"/>
      <c r="O208" s="1084"/>
      <c r="P208" s="1085"/>
      <c r="Q208" s="1085"/>
      <c r="R208" s="1081"/>
      <c r="S208" s="1022"/>
      <c r="T208" s="1023"/>
      <c r="U208" s="1023"/>
      <c r="V208" s="1023"/>
      <c r="W208" s="1024"/>
      <c r="X208" s="170" t="s">
        <v>195</v>
      </c>
      <c r="Y208" s="171"/>
      <c r="Z208" s="172"/>
      <c r="AA208" s="158" t="str">
        <f>IF(AA207="","",VLOOKUP(AA207,'シフト記号表（従来型・ユニット型共通）'!$C$6:$L$47,10,FALSE))</f>
        <v/>
      </c>
      <c r="AB208" s="159" t="str">
        <f>IF(AB207="","",VLOOKUP(AB207,'シフト記号表（従来型・ユニット型共通）'!$C$6:$L$47,10,FALSE))</f>
        <v/>
      </c>
      <c r="AC208" s="159" t="str">
        <f>IF(AC207="","",VLOOKUP(AC207,'シフト記号表（従来型・ユニット型共通）'!$C$6:$L$47,10,FALSE))</f>
        <v/>
      </c>
      <c r="AD208" s="159" t="str">
        <f>IF(AD207="","",VLOOKUP(AD207,'シフト記号表（従来型・ユニット型共通）'!$C$6:$L$47,10,FALSE))</f>
        <v/>
      </c>
      <c r="AE208" s="159" t="str">
        <f>IF(AE207="","",VLOOKUP(AE207,'シフト記号表（従来型・ユニット型共通）'!$C$6:$L$47,10,FALSE))</f>
        <v/>
      </c>
      <c r="AF208" s="159" t="str">
        <f>IF(AF207="","",VLOOKUP(AF207,'シフト記号表（従来型・ユニット型共通）'!$C$6:$L$47,10,FALSE))</f>
        <v/>
      </c>
      <c r="AG208" s="160" t="str">
        <f>IF(AG207="","",VLOOKUP(AG207,'シフト記号表（従来型・ユニット型共通）'!$C$6:$L$47,10,FALSE))</f>
        <v/>
      </c>
      <c r="AH208" s="158" t="str">
        <f>IF(AH207="","",VLOOKUP(AH207,'シフト記号表（従来型・ユニット型共通）'!$C$6:$L$47,10,FALSE))</f>
        <v/>
      </c>
      <c r="AI208" s="159" t="str">
        <f>IF(AI207="","",VLOOKUP(AI207,'シフト記号表（従来型・ユニット型共通）'!$C$6:$L$47,10,FALSE))</f>
        <v/>
      </c>
      <c r="AJ208" s="159" t="str">
        <f>IF(AJ207="","",VLOOKUP(AJ207,'シフト記号表（従来型・ユニット型共通）'!$C$6:$L$47,10,FALSE))</f>
        <v/>
      </c>
      <c r="AK208" s="159" t="str">
        <f>IF(AK207="","",VLOOKUP(AK207,'シフト記号表（従来型・ユニット型共通）'!$C$6:$L$47,10,FALSE))</f>
        <v/>
      </c>
      <c r="AL208" s="159" t="str">
        <f>IF(AL207="","",VLOOKUP(AL207,'シフト記号表（従来型・ユニット型共通）'!$C$6:$L$47,10,FALSE))</f>
        <v/>
      </c>
      <c r="AM208" s="159" t="str">
        <f>IF(AM207="","",VLOOKUP(AM207,'シフト記号表（従来型・ユニット型共通）'!$C$6:$L$47,10,FALSE))</f>
        <v/>
      </c>
      <c r="AN208" s="160" t="str">
        <f>IF(AN207="","",VLOOKUP(AN207,'シフト記号表（従来型・ユニット型共通）'!$C$6:$L$47,10,FALSE))</f>
        <v/>
      </c>
      <c r="AO208" s="158" t="str">
        <f>IF(AO207="","",VLOOKUP(AO207,'シフト記号表（従来型・ユニット型共通）'!$C$6:$L$47,10,FALSE))</f>
        <v/>
      </c>
      <c r="AP208" s="159" t="str">
        <f>IF(AP207="","",VLOOKUP(AP207,'シフト記号表（従来型・ユニット型共通）'!$C$6:$L$47,10,FALSE))</f>
        <v/>
      </c>
      <c r="AQ208" s="159" t="str">
        <f>IF(AQ207="","",VLOOKUP(AQ207,'シフト記号表（従来型・ユニット型共通）'!$C$6:$L$47,10,FALSE))</f>
        <v/>
      </c>
      <c r="AR208" s="159" t="str">
        <f>IF(AR207="","",VLOOKUP(AR207,'シフト記号表（従来型・ユニット型共通）'!$C$6:$L$47,10,FALSE))</f>
        <v/>
      </c>
      <c r="AS208" s="159" t="str">
        <f>IF(AS207="","",VLOOKUP(AS207,'シフト記号表（従来型・ユニット型共通）'!$C$6:$L$47,10,FALSE))</f>
        <v/>
      </c>
      <c r="AT208" s="159" t="str">
        <f>IF(AT207="","",VLOOKUP(AT207,'シフト記号表（従来型・ユニット型共通）'!$C$6:$L$47,10,FALSE))</f>
        <v/>
      </c>
      <c r="AU208" s="160" t="str">
        <f>IF(AU207="","",VLOOKUP(AU207,'シフト記号表（従来型・ユニット型共通）'!$C$6:$L$47,10,FALSE))</f>
        <v/>
      </c>
      <c r="AV208" s="158" t="str">
        <f>IF(AV207="","",VLOOKUP(AV207,'シフト記号表（従来型・ユニット型共通）'!$C$6:$L$47,10,FALSE))</f>
        <v/>
      </c>
      <c r="AW208" s="159" t="str">
        <f>IF(AW207="","",VLOOKUP(AW207,'シフト記号表（従来型・ユニット型共通）'!$C$6:$L$47,10,FALSE))</f>
        <v/>
      </c>
      <c r="AX208" s="159" t="str">
        <f>IF(AX207="","",VLOOKUP(AX207,'シフト記号表（従来型・ユニット型共通）'!$C$6:$L$47,10,FALSE))</f>
        <v/>
      </c>
      <c r="AY208" s="159" t="str">
        <f>IF(AY207="","",VLOOKUP(AY207,'シフト記号表（従来型・ユニット型共通）'!$C$6:$L$47,10,FALSE))</f>
        <v/>
      </c>
      <c r="AZ208" s="159" t="str">
        <f>IF(AZ207="","",VLOOKUP(AZ207,'シフト記号表（従来型・ユニット型共通）'!$C$6:$L$47,10,FALSE))</f>
        <v/>
      </c>
      <c r="BA208" s="159" t="str">
        <f>IF(BA207="","",VLOOKUP(BA207,'シフト記号表（従来型・ユニット型共通）'!$C$6:$L$47,10,FALSE))</f>
        <v/>
      </c>
      <c r="BB208" s="160" t="str">
        <f>IF(BB207="","",VLOOKUP(BB207,'シフト記号表（従来型・ユニット型共通）'!$C$6:$L$47,10,FALSE))</f>
        <v/>
      </c>
      <c r="BC208" s="158" t="str">
        <f>IF(BC207="","",VLOOKUP(BC207,'シフト記号表（従来型・ユニット型共通）'!$C$6:$L$47,10,FALSE))</f>
        <v/>
      </c>
      <c r="BD208" s="159" t="str">
        <f>IF(BD207="","",VLOOKUP(BD207,'シフト記号表（従来型・ユニット型共通）'!$C$6:$L$47,10,FALSE))</f>
        <v/>
      </c>
      <c r="BE208" s="159" t="str">
        <f>IF(BE207="","",VLOOKUP(BE207,'シフト記号表（従来型・ユニット型共通）'!$C$6:$L$47,10,FALSE))</f>
        <v/>
      </c>
      <c r="BF208" s="1077">
        <f>IF($BI$3="４週",SUM(AA208:BB208),IF($BI$3="暦月",SUM(AA208:BE208),""))</f>
        <v>0</v>
      </c>
      <c r="BG208" s="1078"/>
      <c r="BH208" s="1079">
        <f>IF($BI$3="４週",BF208/4,IF($BI$3="暦月",(BF208/($BI$8/7)),""))</f>
        <v>0</v>
      </c>
      <c r="BI208" s="1078"/>
      <c r="BJ208" s="1074"/>
      <c r="BK208" s="1075"/>
      <c r="BL208" s="1075"/>
      <c r="BM208" s="1075"/>
      <c r="BN208" s="1076"/>
    </row>
    <row r="209" spans="2:66" ht="20.25" customHeight="1" x14ac:dyDescent="0.15">
      <c r="B209" s="992">
        <f>B207+1</f>
        <v>97</v>
      </c>
      <c r="C209" s="994"/>
      <c r="D209" s="996"/>
      <c r="E209" s="965"/>
      <c r="F209" s="997"/>
      <c r="G209" s="999"/>
      <c r="H209" s="1000"/>
      <c r="I209" s="153"/>
      <c r="J209" s="154"/>
      <c r="K209" s="153"/>
      <c r="L209" s="154"/>
      <c r="M209" s="1003"/>
      <c r="N209" s="1004"/>
      <c r="O209" s="1052"/>
      <c r="P209" s="1053"/>
      <c r="Q209" s="1053"/>
      <c r="R209" s="1000"/>
      <c r="S209" s="1022"/>
      <c r="T209" s="1023"/>
      <c r="U209" s="1023"/>
      <c r="V209" s="1023"/>
      <c r="W209" s="1024"/>
      <c r="X209" s="173" t="s">
        <v>192</v>
      </c>
      <c r="Z209" s="174"/>
      <c r="AA209" s="166"/>
      <c r="AB209" s="167"/>
      <c r="AC209" s="167"/>
      <c r="AD209" s="167"/>
      <c r="AE209" s="167"/>
      <c r="AF209" s="167"/>
      <c r="AG209" s="168"/>
      <c r="AH209" s="166"/>
      <c r="AI209" s="167"/>
      <c r="AJ209" s="167"/>
      <c r="AK209" s="167"/>
      <c r="AL209" s="167"/>
      <c r="AM209" s="167"/>
      <c r="AN209" s="168"/>
      <c r="AO209" s="166"/>
      <c r="AP209" s="167"/>
      <c r="AQ209" s="167"/>
      <c r="AR209" s="167"/>
      <c r="AS209" s="167"/>
      <c r="AT209" s="167"/>
      <c r="AU209" s="168"/>
      <c r="AV209" s="166"/>
      <c r="AW209" s="167"/>
      <c r="AX209" s="167"/>
      <c r="AY209" s="167"/>
      <c r="AZ209" s="167"/>
      <c r="BA209" s="167"/>
      <c r="BB209" s="168"/>
      <c r="BC209" s="166"/>
      <c r="BD209" s="167"/>
      <c r="BE209" s="169"/>
      <c r="BF209" s="1054"/>
      <c r="BG209" s="1055"/>
      <c r="BH209" s="1056"/>
      <c r="BI209" s="1057"/>
      <c r="BJ209" s="1058"/>
      <c r="BK209" s="1059"/>
      <c r="BL209" s="1059"/>
      <c r="BM209" s="1059"/>
      <c r="BN209" s="1060"/>
    </row>
    <row r="210" spans="2:66" ht="20.25" customHeight="1" x14ac:dyDescent="0.15">
      <c r="B210" s="993"/>
      <c r="C210" s="995"/>
      <c r="D210" s="998"/>
      <c r="E210" s="965"/>
      <c r="F210" s="997"/>
      <c r="G210" s="1080"/>
      <c r="H210" s="1081"/>
      <c r="I210" s="175"/>
      <c r="J210" s="176">
        <f>G209</f>
        <v>0</v>
      </c>
      <c r="K210" s="175"/>
      <c r="L210" s="176">
        <f>M209</f>
        <v>0</v>
      </c>
      <c r="M210" s="1082"/>
      <c r="N210" s="1083"/>
      <c r="O210" s="1084"/>
      <c r="P210" s="1085"/>
      <c r="Q210" s="1085"/>
      <c r="R210" s="1081"/>
      <c r="S210" s="1022"/>
      <c r="T210" s="1023"/>
      <c r="U210" s="1023"/>
      <c r="V210" s="1023"/>
      <c r="W210" s="1024"/>
      <c r="X210" s="170" t="s">
        <v>195</v>
      </c>
      <c r="Y210" s="171"/>
      <c r="Z210" s="172"/>
      <c r="AA210" s="158" t="str">
        <f>IF(AA209="","",VLOOKUP(AA209,'シフト記号表（従来型・ユニット型共通）'!$C$6:$L$47,10,FALSE))</f>
        <v/>
      </c>
      <c r="AB210" s="159" t="str">
        <f>IF(AB209="","",VLOOKUP(AB209,'シフト記号表（従来型・ユニット型共通）'!$C$6:$L$47,10,FALSE))</f>
        <v/>
      </c>
      <c r="AC210" s="159" t="str">
        <f>IF(AC209="","",VLOOKUP(AC209,'シフト記号表（従来型・ユニット型共通）'!$C$6:$L$47,10,FALSE))</f>
        <v/>
      </c>
      <c r="AD210" s="159" t="str">
        <f>IF(AD209="","",VLOOKUP(AD209,'シフト記号表（従来型・ユニット型共通）'!$C$6:$L$47,10,FALSE))</f>
        <v/>
      </c>
      <c r="AE210" s="159" t="str">
        <f>IF(AE209="","",VLOOKUP(AE209,'シフト記号表（従来型・ユニット型共通）'!$C$6:$L$47,10,FALSE))</f>
        <v/>
      </c>
      <c r="AF210" s="159" t="str">
        <f>IF(AF209="","",VLOOKUP(AF209,'シフト記号表（従来型・ユニット型共通）'!$C$6:$L$47,10,FALSE))</f>
        <v/>
      </c>
      <c r="AG210" s="160" t="str">
        <f>IF(AG209="","",VLOOKUP(AG209,'シフト記号表（従来型・ユニット型共通）'!$C$6:$L$47,10,FALSE))</f>
        <v/>
      </c>
      <c r="AH210" s="158" t="str">
        <f>IF(AH209="","",VLOOKUP(AH209,'シフト記号表（従来型・ユニット型共通）'!$C$6:$L$47,10,FALSE))</f>
        <v/>
      </c>
      <c r="AI210" s="159" t="str">
        <f>IF(AI209="","",VLOOKUP(AI209,'シフト記号表（従来型・ユニット型共通）'!$C$6:$L$47,10,FALSE))</f>
        <v/>
      </c>
      <c r="AJ210" s="159" t="str">
        <f>IF(AJ209="","",VLOOKUP(AJ209,'シフト記号表（従来型・ユニット型共通）'!$C$6:$L$47,10,FALSE))</f>
        <v/>
      </c>
      <c r="AK210" s="159" t="str">
        <f>IF(AK209="","",VLOOKUP(AK209,'シフト記号表（従来型・ユニット型共通）'!$C$6:$L$47,10,FALSE))</f>
        <v/>
      </c>
      <c r="AL210" s="159" t="str">
        <f>IF(AL209="","",VLOOKUP(AL209,'シフト記号表（従来型・ユニット型共通）'!$C$6:$L$47,10,FALSE))</f>
        <v/>
      </c>
      <c r="AM210" s="159" t="str">
        <f>IF(AM209="","",VLOOKUP(AM209,'シフト記号表（従来型・ユニット型共通）'!$C$6:$L$47,10,FALSE))</f>
        <v/>
      </c>
      <c r="AN210" s="160" t="str">
        <f>IF(AN209="","",VLOOKUP(AN209,'シフト記号表（従来型・ユニット型共通）'!$C$6:$L$47,10,FALSE))</f>
        <v/>
      </c>
      <c r="AO210" s="158" t="str">
        <f>IF(AO209="","",VLOOKUP(AO209,'シフト記号表（従来型・ユニット型共通）'!$C$6:$L$47,10,FALSE))</f>
        <v/>
      </c>
      <c r="AP210" s="159" t="str">
        <f>IF(AP209="","",VLOOKUP(AP209,'シフト記号表（従来型・ユニット型共通）'!$C$6:$L$47,10,FALSE))</f>
        <v/>
      </c>
      <c r="AQ210" s="159" t="str">
        <f>IF(AQ209="","",VLOOKUP(AQ209,'シフト記号表（従来型・ユニット型共通）'!$C$6:$L$47,10,FALSE))</f>
        <v/>
      </c>
      <c r="AR210" s="159" t="str">
        <f>IF(AR209="","",VLOOKUP(AR209,'シフト記号表（従来型・ユニット型共通）'!$C$6:$L$47,10,FALSE))</f>
        <v/>
      </c>
      <c r="AS210" s="159" t="str">
        <f>IF(AS209="","",VLOOKUP(AS209,'シフト記号表（従来型・ユニット型共通）'!$C$6:$L$47,10,FALSE))</f>
        <v/>
      </c>
      <c r="AT210" s="159" t="str">
        <f>IF(AT209="","",VLOOKUP(AT209,'シフト記号表（従来型・ユニット型共通）'!$C$6:$L$47,10,FALSE))</f>
        <v/>
      </c>
      <c r="AU210" s="160" t="str">
        <f>IF(AU209="","",VLOOKUP(AU209,'シフト記号表（従来型・ユニット型共通）'!$C$6:$L$47,10,FALSE))</f>
        <v/>
      </c>
      <c r="AV210" s="158" t="str">
        <f>IF(AV209="","",VLOOKUP(AV209,'シフト記号表（従来型・ユニット型共通）'!$C$6:$L$47,10,FALSE))</f>
        <v/>
      </c>
      <c r="AW210" s="159" t="str">
        <f>IF(AW209="","",VLOOKUP(AW209,'シフト記号表（従来型・ユニット型共通）'!$C$6:$L$47,10,FALSE))</f>
        <v/>
      </c>
      <c r="AX210" s="159" t="str">
        <f>IF(AX209="","",VLOOKUP(AX209,'シフト記号表（従来型・ユニット型共通）'!$C$6:$L$47,10,FALSE))</f>
        <v/>
      </c>
      <c r="AY210" s="159" t="str">
        <f>IF(AY209="","",VLOOKUP(AY209,'シフト記号表（従来型・ユニット型共通）'!$C$6:$L$47,10,FALSE))</f>
        <v/>
      </c>
      <c r="AZ210" s="159" t="str">
        <f>IF(AZ209="","",VLOOKUP(AZ209,'シフト記号表（従来型・ユニット型共通）'!$C$6:$L$47,10,FALSE))</f>
        <v/>
      </c>
      <c r="BA210" s="159" t="str">
        <f>IF(BA209="","",VLOOKUP(BA209,'シフト記号表（従来型・ユニット型共通）'!$C$6:$L$47,10,FALSE))</f>
        <v/>
      </c>
      <c r="BB210" s="160" t="str">
        <f>IF(BB209="","",VLOOKUP(BB209,'シフト記号表（従来型・ユニット型共通）'!$C$6:$L$47,10,FALSE))</f>
        <v/>
      </c>
      <c r="BC210" s="158" t="str">
        <f>IF(BC209="","",VLOOKUP(BC209,'シフト記号表（従来型・ユニット型共通）'!$C$6:$L$47,10,FALSE))</f>
        <v/>
      </c>
      <c r="BD210" s="159" t="str">
        <f>IF(BD209="","",VLOOKUP(BD209,'シフト記号表（従来型・ユニット型共通）'!$C$6:$L$47,10,FALSE))</f>
        <v/>
      </c>
      <c r="BE210" s="159" t="str">
        <f>IF(BE209="","",VLOOKUP(BE209,'シフト記号表（従来型・ユニット型共通）'!$C$6:$L$47,10,FALSE))</f>
        <v/>
      </c>
      <c r="BF210" s="1077">
        <f>IF($BI$3="４週",SUM(AA210:BB210),IF($BI$3="暦月",SUM(AA210:BE210),""))</f>
        <v>0</v>
      </c>
      <c r="BG210" s="1078"/>
      <c r="BH210" s="1079">
        <f>IF($BI$3="４週",BF210/4,IF($BI$3="暦月",(BF210/($BI$8/7)),""))</f>
        <v>0</v>
      </c>
      <c r="BI210" s="1078"/>
      <c r="BJ210" s="1074"/>
      <c r="BK210" s="1075"/>
      <c r="BL210" s="1075"/>
      <c r="BM210" s="1075"/>
      <c r="BN210" s="1076"/>
    </row>
    <row r="211" spans="2:66" ht="20.25" customHeight="1" x14ac:dyDescent="0.15">
      <c r="B211" s="992">
        <f>B209+1</f>
        <v>98</v>
      </c>
      <c r="C211" s="994"/>
      <c r="D211" s="996"/>
      <c r="E211" s="965"/>
      <c r="F211" s="997"/>
      <c r="G211" s="999"/>
      <c r="H211" s="1000"/>
      <c r="I211" s="153"/>
      <c r="J211" s="154"/>
      <c r="K211" s="153"/>
      <c r="L211" s="154"/>
      <c r="M211" s="1003"/>
      <c r="N211" s="1004"/>
      <c r="O211" s="1052"/>
      <c r="P211" s="1053"/>
      <c r="Q211" s="1053"/>
      <c r="R211" s="1000"/>
      <c r="S211" s="1022"/>
      <c r="T211" s="1023"/>
      <c r="U211" s="1023"/>
      <c r="V211" s="1023"/>
      <c r="W211" s="1024"/>
      <c r="X211" s="173" t="s">
        <v>192</v>
      </c>
      <c r="Z211" s="174"/>
      <c r="AA211" s="166"/>
      <c r="AB211" s="167"/>
      <c r="AC211" s="167"/>
      <c r="AD211" s="167"/>
      <c r="AE211" s="167"/>
      <c r="AF211" s="167"/>
      <c r="AG211" s="168"/>
      <c r="AH211" s="166"/>
      <c r="AI211" s="167"/>
      <c r="AJ211" s="167"/>
      <c r="AK211" s="167"/>
      <c r="AL211" s="167"/>
      <c r="AM211" s="167"/>
      <c r="AN211" s="168"/>
      <c r="AO211" s="166"/>
      <c r="AP211" s="167"/>
      <c r="AQ211" s="167"/>
      <c r="AR211" s="167"/>
      <c r="AS211" s="167"/>
      <c r="AT211" s="167"/>
      <c r="AU211" s="168"/>
      <c r="AV211" s="166"/>
      <c r="AW211" s="167"/>
      <c r="AX211" s="167"/>
      <c r="AY211" s="167"/>
      <c r="AZ211" s="167"/>
      <c r="BA211" s="167"/>
      <c r="BB211" s="168"/>
      <c r="BC211" s="166"/>
      <c r="BD211" s="167"/>
      <c r="BE211" s="169"/>
      <c r="BF211" s="1054"/>
      <c r="BG211" s="1055"/>
      <c r="BH211" s="1056"/>
      <c r="BI211" s="1057"/>
      <c r="BJ211" s="1058"/>
      <c r="BK211" s="1059"/>
      <c r="BL211" s="1059"/>
      <c r="BM211" s="1059"/>
      <c r="BN211" s="1060"/>
    </row>
    <row r="212" spans="2:66" ht="20.25" customHeight="1" x14ac:dyDescent="0.15">
      <c r="B212" s="993"/>
      <c r="C212" s="995"/>
      <c r="D212" s="998"/>
      <c r="E212" s="965"/>
      <c r="F212" s="997"/>
      <c r="G212" s="1080"/>
      <c r="H212" s="1081"/>
      <c r="I212" s="175"/>
      <c r="J212" s="176">
        <f>G211</f>
        <v>0</v>
      </c>
      <c r="K212" s="175"/>
      <c r="L212" s="176">
        <f>M211</f>
        <v>0</v>
      </c>
      <c r="M212" s="1082"/>
      <c r="N212" s="1083"/>
      <c r="O212" s="1084"/>
      <c r="P212" s="1085"/>
      <c r="Q212" s="1085"/>
      <c r="R212" s="1081"/>
      <c r="S212" s="1022"/>
      <c r="T212" s="1023"/>
      <c r="U212" s="1023"/>
      <c r="V212" s="1023"/>
      <c r="W212" s="1024"/>
      <c r="X212" s="170" t="s">
        <v>195</v>
      </c>
      <c r="Y212" s="171"/>
      <c r="Z212" s="172"/>
      <c r="AA212" s="158" t="str">
        <f>IF(AA211="","",VLOOKUP(AA211,'シフト記号表（従来型・ユニット型共通）'!$C$6:$L$47,10,FALSE))</f>
        <v/>
      </c>
      <c r="AB212" s="159" t="str">
        <f>IF(AB211="","",VLOOKUP(AB211,'シフト記号表（従来型・ユニット型共通）'!$C$6:$L$47,10,FALSE))</f>
        <v/>
      </c>
      <c r="AC212" s="159" t="str">
        <f>IF(AC211="","",VLOOKUP(AC211,'シフト記号表（従来型・ユニット型共通）'!$C$6:$L$47,10,FALSE))</f>
        <v/>
      </c>
      <c r="AD212" s="159" t="str">
        <f>IF(AD211="","",VLOOKUP(AD211,'シフト記号表（従来型・ユニット型共通）'!$C$6:$L$47,10,FALSE))</f>
        <v/>
      </c>
      <c r="AE212" s="159" t="str">
        <f>IF(AE211="","",VLOOKUP(AE211,'シフト記号表（従来型・ユニット型共通）'!$C$6:$L$47,10,FALSE))</f>
        <v/>
      </c>
      <c r="AF212" s="159" t="str">
        <f>IF(AF211="","",VLOOKUP(AF211,'シフト記号表（従来型・ユニット型共通）'!$C$6:$L$47,10,FALSE))</f>
        <v/>
      </c>
      <c r="AG212" s="160" t="str">
        <f>IF(AG211="","",VLOOKUP(AG211,'シフト記号表（従来型・ユニット型共通）'!$C$6:$L$47,10,FALSE))</f>
        <v/>
      </c>
      <c r="AH212" s="158" t="str">
        <f>IF(AH211="","",VLOOKUP(AH211,'シフト記号表（従来型・ユニット型共通）'!$C$6:$L$47,10,FALSE))</f>
        <v/>
      </c>
      <c r="AI212" s="159" t="str">
        <f>IF(AI211="","",VLOOKUP(AI211,'シフト記号表（従来型・ユニット型共通）'!$C$6:$L$47,10,FALSE))</f>
        <v/>
      </c>
      <c r="AJ212" s="159" t="str">
        <f>IF(AJ211="","",VLOOKUP(AJ211,'シフト記号表（従来型・ユニット型共通）'!$C$6:$L$47,10,FALSE))</f>
        <v/>
      </c>
      <c r="AK212" s="159" t="str">
        <f>IF(AK211="","",VLOOKUP(AK211,'シフト記号表（従来型・ユニット型共通）'!$C$6:$L$47,10,FALSE))</f>
        <v/>
      </c>
      <c r="AL212" s="159" t="str">
        <f>IF(AL211="","",VLOOKUP(AL211,'シフト記号表（従来型・ユニット型共通）'!$C$6:$L$47,10,FALSE))</f>
        <v/>
      </c>
      <c r="AM212" s="159" t="str">
        <f>IF(AM211="","",VLOOKUP(AM211,'シフト記号表（従来型・ユニット型共通）'!$C$6:$L$47,10,FALSE))</f>
        <v/>
      </c>
      <c r="AN212" s="160" t="str">
        <f>IF(AN211="","",VLOOKUP(AN211,'シフト記号表（従来型・ユニット型共通）'!$C$6:$L$47,10,FALSE))</f>
        <v/>
      </c>
      <c r="AO212" s="158" t="str">
        <f>IF(AO211="","",VLOOKUP(AO211,'シフト記号表（従来型・ユニット型共通）'!$C$6:$L$47,10,FALSE))</f>
        <v/>
      </c>
      <c r="AP212" s="159" t="str">
        <f>IF(AP211="","",VLOOKUP(AP211,'シフト記号表（従来型・ユニット型共通）'!$C$6:$L$47,10,FALSE))</f>
        <v/>
      </c>
      <c r="AQ212" s="159" t="str">
        <f>IF(AQ211="","",VLOOKUP(AQ211,'シフト記号表（従来型・ユニット型共通）'!$C$6:$L$47,10,FALSE))</f>
        <v/>
      </c>
      <c r="AR212" s="159" t="str">
        <f>IF(AR211="","",VLOOKUP(AR211,'シフト記号表（従来型・ユニット型共通）'!$C$6:$L$47,10,FALSE))</f>
        <v/>
      </c>
      <c r="AS212" s="159" t="str">
        <f>IF(AS211="","",VLOOKUP(AS211,'シフト記号表（従来型・ユニット型共通）'!$C$6:$L$47,10,FALSE))</f>
        <v/>
      </c>
      <c r="AT212" s="159" t="str">
        <f>IF(AT211="","",VLOOKUP(AT211,'シフト記号表（従来型・ユニット型共通）'!$C$6:$L$47,10,FALSE))</f>
        <v/>
      </c>
      <c r="AU212" s="160" t="str">
        <f>IF(AU211="","",VLOOKUP(AU211,'シフト記号表（従来型・ユニット型共通）'!$C$6:$L$47,10,FALSE))</f>
        <v/>
      </c>
      <c r="AV212" s="158" t="str">
        <f>IF(AV211="","",VLOOKUP(AV211,'シフト記号表（従来型・ユニット型共通）'!$C$6:$L$47,10,FALSE))</f>
        <v/>
      </c>
      <c r="AW212" s="159" t="str">
        <f>IF(AW211="","",VLOOKUP(AW211,'シフト記号表（従来型・ユニット型共通）'!$C$6:$L$47,10,FALSE))</f>
        <v/>
      </c>
      <c r="AX212" s="159" t="str">
        <f>IF(AX211="","",VLOOKUP(AX211,'シフト記号表（従来型・ユニット型共通）'!$C$6:$L$47,10,FALSE))</f>
        <v/>
      </c>
      <c r="AY212" s="159" t="str">
        <f>IF(AY211="","",VLOOKUP(AY211,'シフト記号表（従来型・ユニット型共通）'!$C$6:$L$47,10,FALSE))</f>
        <v/>
      </c>
      <c r="AZ212" s="159" t="str">
        <f>IF(AZ211="","",VLOOKUP(AZ211,'シフト記号表（従来型・ユニット型共通）'!$C$6:$L$47,10,FALSE))</f>
        <v/>
      </c>
      <c r="BA212" s="159" t="str">
        <f>IF(BA211="","",VLOOKUP(BA211,'シフト記号表（従来型・ユニット型共通）'!$C$6:$L$47,10,FALSE))</f>
        <v/>
      </c>
      <c r="BB212" s="160" t="str">
        <f>IF(BB211="","",VLOOKUP(BB211,'シフト記号表（従来型・ユニット型共通）'!$C$6:$L$47,10,FALSE))</f>
        <v/>
      </c>
      <c r="BC212" s="158" t="str">
        <f>IF(BC211="","",VLOOKUP(BC211,'シフト記号表（従来型・ユニット型共通）'!$C$6:$L$47,10,FALSE))</f>
        <v/>
      </c>
      <c r="BD212" s="159" t="str">
        <f>IF(BD211="","",VLOOKUP(BD211,'シフト記号表（従来型・ユニット型共通）'!$C$6:$L$47,10,FALSE))</f>
        <v/>
      </c>
      <c r="BE212" s="159" t="str">
        <f>IF(BE211="","",VLOOKUP(BE211,'シフト記号表（従来型・ユニット型共通）'!$C$6:$L$47,10,FALSE))</f>
        <v/>
      </c>
      <c r="BF212" s="1077">
        <f>IF($BI$3="４週",SUM(AA212:BB212),IF($BI$3="暦月",SUM(AA212:BE212),""))</f>
        <v>0</v>
      </c>
      <c r="BG212" s="1078"/>
      <c r="BH212" s="1079">
        <f>IF($BI$3="４週",BF212/4,IF($BI$3="暦月",(BF212/($BI$8/7)),""))</f>
        <v>0</v>
      </c>
      <c r="BI212" s="1078"/>
      <c r="BJ212" s="1074"/>
      <c r="BK212" s="1075"/>
      <c r="BL212" s="1075"/>
      <c r="BM212" s="1075"/>
      <c r="BN212" s="1076"/>
    </row>
    <row r="213" spans="2:66" ht="20.25" customHeight="1" x14ac:dyDescent="0.15">
      <c r="B213" s="992">
        <f>B211+1</f>
        <v>99</v>
      </c>
      <c r="C213" s="994"/>
      <c r="D213" s="996"/>
      <c r="E213" s="965"/>
      <c r="F213" s="997"/>
      <c r="G213" s="999"/>
      <c r="H213" s="1000"/>
      <c r="I213" s="153"/>
      <c r="J213" s="154"/>
      <c r="K213" s="153"/>
      <c r="L213" s="154"/>
      <c r="M213" s="1003"/>
      <c r="N213" s="1004"/>
      <c r="O213" s="1052"/>
      <c r="P213" s="1053"/>
      <c r="Q213" s="1053"/>
      <c r="R213" s="1000"/>
      <c r="S213" s="1022"/>
      <c r="T213" s="1023"/>
      <c r="U213" s="1023"/>
      <c r="V213" s="1023"/>
      <c r="W213" s="1024"/>
      <c r="X213" s="173" t="s">
        <v>192</v>
      </c>
      <c r="Z213" s="174"/>
      <c r="AA213" s="166"/>
      <c r="AB213" s="167"/>
      <c r="AC213" s="167"/>
      <c r="AD213" s="167"/>
      <c r="AE213" s="167"/>
      <c r="AF213" s="167"/>
      <c r="AG213" s="168"/>
      <c r="AH213" s="166"/>
      <c r="AI213" s="167"/>
      <c r="AJ213" s="167"/>
      <c r="AK213" s="167"/>
      <c r="AL213" s="167"/>
      <c r="AM213" s="167"/>
      <c r="AN213" s="168"/>
      <c r="AO213" s="166"/>
      <c r="AP213" s="167"/>
      <c r="AQ213" s="167"/>
      <c r="AR213" s="167"/>
      <c r="AS213" s="167"/>
      <c r="AT213" s="167"/>
      <c r="AU213" s="168"/>
      <c r="AV213" s="166"/>
      <c r="AW213" s="167"/>
      <c r="AX213" s="167"/>
      <c r="AY213" s="167"/>
      <c r="AZ213" s="167"/>
      <c r="BA213" s="167"/>
      <c r="BB213" s="168"/>
      <c r="BC213" s="166"/>
      <c r="BD213" s="167"/>
      <c r="BE213" s="169"/>
      <c r="BF213" s="1054"/>
      <c r="BG213" s="1055"/>
      <c r="BH213" s="1056"/>
      <c r="BI213" s="1057"/>
      <c r="BJ213" s="1058"/>
      <c r="BK213" s="1059"/>
      <c r="BL213" s="1059"/>
      <c r="BM213" s="1059"/>
      <c r="BN213" s="1060"/>
    </row>
    <row r="214" spans="2:66" ht="20.25" customHeight="1" x14ac:dyDescent="0.15">
      <c r="B214" s="993"/>
      <c r="C214" s="995"/>
      <c r="D214" s="998"/>
      <c r="E214" s="965"/>
      <c r="F214" s="997"/>
      <c r="G214" s="1080"/>
      <c r="H214" s="1081"/>
      <c r="I214" s="175"/>
      <c r="J214" s="176">
        <f>G213</f>
        <v>0</v>
      </c>
      <c r="K214" s="175"/>
      <c r="L214" s="176">
        <f>M213</f>
        <v>0</v>
      </c>
      <c r="M214" s="1082"/>
      <c r="N214" s="1083"/>
      <c r="O214" s="1084"/>
      <c r="P214" s="1085"/>
      <c r="Q214" s="1085"/>
      <c r="R214" s="1081"/>
      <c r="S214" s="1022"/>
      <c r="T214" s="1023"/>
      <c r="U214" s="1023"/>
      <c r="V214" s="1023"/>
      <c r="W214" s="1024"/>
      <c r="X214" s="170" t="s">
        <v>195</v>
      </c>
      <c r="Y214" s="171"/>
      <c r="Z214" s="172"/>
      <c r="AA214" s="158" t="str">
        <f>IF(AA213="","",VLOOKUP(AA213,'シフト記号表（従来型・ユニット型共通）'!$C$6:$L$47,10,FALSE))</f>
        <v/>
      </c>
      <c r="AB214" s="159" t="str">
        <f>IF(AB213="","",VLOOKUP(AB213,'シフト記号表（従来型・ユニット型共通）'!$C$6:$L$47,10,FALSE))</f>
        <v/>
      </c>
      <c r="AC214" s="159" t="str">
        <f>IF(AC213="","",VLOOKUP(AC213,'シフト記号表（従来型・ユニット型共通）'!$C$6:$L$47,10,FALSE))</f>
        <v/>
      </c>
      <c r="AD214" s="159" t="str">
        <f>IF(AD213="","",VLOOKUP(AD213,'シフト記号表（従来型・ユニット型共通）'!$C$6:$L$47,10,FALSE))</f>
        <v/>
      </c>
      <c r="AE214" s="159" t="str">
        <f>IF(AE213="","",VLOOKUP(AE213,'シフト記号表（従来型・ユニット型共通）'!$C$6:$L$47,10,FALSE))</f>
        <v/>
      </c>
      <c r="AF214" s="159" t="str">
        <f>IF(AF213="","",VLOOKUP(AF213,'シフト記号表（従来型・ユニット型共通）'!$C$6:$L$47,10,FALSE))</f>
        <v/>
      </c>
      <c r="AG214" s="160" t="str">
        <f>IF(AG213="","",VLOOKUP(AG213,'シフト記号表（従来型・ユニット型共通）'!$C$6:$L$47,10,FALSE))</f>
        <v/>
      </c>
      <c r="AH214" s="158" t="str">
        <f>IF(AH213="","",VLOOKUP(AH213,'シフト記号表（従来型・ユニット型共通）'!$C$6:$L$47,10,FALSE))</f>
        <v/>
      </c>
      <c r="AI214" s="159" t="str">
        <f>IF(AI213="","",VLOOKUP(AI213,'シフト記号表（従来型・ユニット型共通）'!$C$6:$L$47,10,FALSE))</f>
        <v/>
      </c>
      <c r="AJ214" s="159" t="str">
        <f>IF(AJ213="","",VLOOKUP(AJ213,'シフト記号表（従来型・ユニット型共通）'!$C$6:$L$47,10,FALSE))</f>
        <v/>
      </c>
      <c r="AK214" s="159" t="str">
        <f>IF(AK213="","",VLOOKUP(AK213,'シフト記号表（従来型・ユニット型共通）'!$C$6:$L$47,10,FALSE))</f>
        <v/>
      </c>
      <c r="AL214" s="159" t="str">
        <f>IF(AL213="","",VLOOKUP(AL213,'シフト記号表（従来型・ユニット型共通）'!$C$6:$L$47,10,FALSE))</f>
        <v/>
      </c>
      <c r="AM214" s="159" t="str">
        <f>IF(AM213="","",VLOOKUP(AM213,'シフト記号表（従来型・ユニット型共通）'!$C$6:$L$47,10,FALSE))</f>
        <v/>
      </c>
      <c r="AN214" s="160" t="str">
        <f>IF(AN213="","",VLOOKUP(AN213,'シフト記号表（従来型・ユニット型共通）'!$C$6:$L$47,10,FALSE))</f>
        <v/>
      </c>
      <c r="AO214" s="158" t="str">
        <f>IF(AO213="","",VLOOKUP(AO213,'シフト記号表（従来型・ユニット型共通）'!$C$6:$L$47,10,FALSE))</f>
        <v/>
      </c>
      <c r="AP214" s="159" t="str">
        <f>IF(AP213="","",VLOOKUP(AP213,'シフト記号表（従来型・ユニット型共通）'!$C$6:$L$47,10,FALSE))</f>
        <v/>
      </c>
      <c r="AQ214" s="159" t="str">
        <f>IF(AQ213="","",VLOOKUP(AQ213,'シフト記号表（従来型・ユニット型共通）'!$C$6:$L$47,10,FALSE))</f>
        <v/>
      </c>
      <c r="AR214" s="159" t="str">
        <f>IF(AR213="","",VLOOKUP(AR213,'シフト記号表（従来型・ユニット型共通）'!$C$6:$L$47,10,FALSE))</f>
        <v/>
      </c>
      <c r="AS214" s="159" t="str">
        <f>IF(AS213="","",VLOOKUP(AS213,'シフト記号表（従来型・ユニット型共通）'!$C$6:$L$47,10,FALSE))</f>
        <v/>
      </c>
      <c r="AT214" s="159" t="str">
        <f>IF(AT213="","",VLOOKUP(AT213,'シフト記号表（従来型・ユニット型共通）'!$C$6:$L$47,10,FALSE))</f>
        <v/>
      </c>
      <c r="AU214" s="160" t="str">
        <f>IF(AU213="","",VLOOKUP(AU213,'シフト記号表（従来型・ユニット型共通）'!$C$6:$L$47,10,FALSE))</f>
        <v/>
      </c>
      <c r="AV214" s="158" t="str">
        <f>IF(AV213="","",VLOOKUP(AV213,'シフト記号表（従来型・ユニット型共通）'!$C$6:$L$47,10,FALSE))</f>
        <v/>
      </c>
      <c r="AW214" s="159" t="str">
        <f>IF(AW213="","",VLOOKUP(AW213,'シフト記号表（従来型・ユニット型共通）'!$C$6:$L$47,10,FALSE))</f>
        <v/>
      </c>
      <c r="AX214" s="159" t="str">
        <f>IF(AX213="","",VLOOKUP(AX213,'シフト記号表（従来型・ユニット型共通）'!$C$6:$L$47,10,FALSE))</f>
        <v/>
      </c>
      <c r="AY214" s="159" t="str">
        <f>IF(AY213="","",VLOOKUP(AY213,'シフト記号表（従来型・ユニット型共通）'!$C$6:$L$47,10,FALSE))</f>
        <v/>
      </c>
      <c r="AZ214" s="159" t="str">
        <f>IF(AZ213="","",VLOOKUP(AZ213,'シフト記号表（従来型・ユニット型共通）'!$C$6:$L$47,10,FALSE))</f>
        <v/>
      </c>
      <c r="BA214" s="159" t="str">
        <f>IF(BA213="","",VLOOKUP(BA213,'シフト記号表（従来型・ユニット型共通）'!$C$6:$L$47,10,FALSE))</f>
        <v/>
      </c>
      <c r="BB214" s="160" t="str">
        <f>IF(BB213="","",VLOOKUP(BB213,'シフト記号表（従来型・ユニット型共通）'!$C$6:$L$47,10,FALSE))</f>
        <v/>
      </c>
      <c r="BC214" s="158" t="str">
        <f>IF(BC213="","",VLOOKUP(BC213,'シフト記号表（従来型・ユニット型共通）'!$C$6:$L$47,10,FALSE))</f>
        <v/>
      </c>
      <c r="BD214" s="159" t="str">
        <f>IF(BD213="","",VLOOKUP(BD213,'シフト記号表（従来型・ユニット型共通）'!$C$6:$L$47,10,FALSE))</f>
        <v/>
      </c>
      <c r="BE214" s="159" t="str">
        <f>IF(BE213="","",VLOOKUP(BE213,'シフト記号表（従来型・ユニット型共通）'!$C$6:$L$47,10,FALSE))</f>
        <v/>
      </c>
      <c r="BF214" s="1077">
        <f>IF($BI$3="４週",SUM(AA214:BB214),IF($BI$3="暦月",SUM(AA214:BE214),""))</f>
        <v>0</v>
      </c>
      <c r="BG214" s="1078"/>
      <c r="BH214" s="1079">
        <f>IF($BI$3="４週",BF214/4,IF($BI$3="暦月",(BF214/($BI$8/7)),""))</f>
        <v>0</v>
      </c>
      <c r="BI214" s="1078"/>
      <c r="BJ214" s="1074"/>
      <c r="BK214" s="1075"/>
      <c r="BL214" s="1075"/>
      <c r="BM214" s="1075"/>
      <c r="BN214" s="1076"/>
    </row>
    <row r="215" spans="2:66" ht="20.25" customHeight="1" x14ac:dyDescent="0.15">
      <c r="B215" s="992">
        <f>B213+1</f>
        <v>100</v>
      </c>
      <c r="C215" s="994"/>
      <c r="D215" s="996"/>
      <c r="E215" s="965"/>
      <c r="F215" s="997"/>
      <c r="G215" s="999"/>
      <c r="H215" s="1000"/>
      <c r="I215" s="161"/>
      <c r="J215" s="162"/>
      <c r="K215" s="161"/>
      <c r="L215" s="162"/>
      <c r="M215" s="1003"/>
      <c r="N215" s="1004"/>
      <c r="O215" s="1052"/>
      <c r="P215" s="1053"/>
      <c r="Q215" s="1053"/>
      <c r="R215" s="1000"/>
      <c r="S215" s="1022"/>
      <c r="T215" s="1023"/>
      <c r="U215" s="1023"/>
      <c r="V215" s="1023"/>
      <c r="W215" s="1024"/>
      <c r="X215" s="163" t="s">
        <v>192</v>
      </c>
      <c r="Y215" s="164"/>
      <c r="Z215" s="165"/>
      <c r="AA215" s="166"/>
      <c r="AB215" s="167"/>
      <c r="AC215" s="167"/>
      <c r="AD215" s="167"/>
      <c r="AE215" s="167"/>
      <c r="AF215" s="167"/>
      <c r="AG215" s="168"/>
      <c r="AH215" s="166"/>
      <c r="AI215" s="167"/>
      <c r="AJ215" s="167"/>
      <c r="AK215" s="167"/>
      <c r="AL215" s="167"/>
      <c r="AM215" s="167"/>
      <c r="AN215" s="168"/>
      <c r="AO215" s="166"/>
      <c r="AP215" s="167"/>
      <c r="AQ215" s="167"/>
      <c r="AR215" s="167"/>
      <c r="AS215" s="167"/>
      <c r="AT215" s="167"/>
      <c r="AU215" s="168"/>
      <c r="AV215" s="166"/>
      <c r="AW215" s="167"/>
      <c r="AX215" s="167"/>
      <c r="AY215" s="167"/>
      <c r="AZ215" s="167"/>
      <c r="BA215" s="167"/>
      <c r="BB215" s="168"/>
      <c r="BC215" s="166"/>
      <c r="BD215" s="167"/>
      <c r="BE215" s="169"/>
      <c r="BF215" s="1054"/>
      <c r="BG215" s="1055"/>
      <c r="BH215" s="1056"/>
      <c r="BI215" s="1057"/>
      <c r="BJ215" s="1058"/>
      <c r="BK215" s="1059"/>
      <c r="BL215" s="1059"/>
      <c r="BM215" s="1059"/>
      <c r="BN215" s="1060"/>
    </row>
    <row r="216" spans="2:66" ht="20.25" customHeight="1" thickBot="1" x14ac:dyDescent="0.2">
      <c r="B216" s="1086"/>
      <c r="C216" s="1087"/>
      <c r="D216" s="1088"/>
      <c r="E216" s="1089"/>
      <c r="F216" s="1090"/>
      <c r="G216" s="1091"/>
      <c r="H216" s="1092"/>
      <c r="I216" s="180"/>
      <c r="J216" s="181">
        <f>G215</f>
        <v>0</v>
      </c>
      <c r="K216" s="180"/>
      <c r="L216" s="181">
        <f>M215</f>
        <v>0</v>
      </c>
      <c r="M216" s="1093"/>
      <c r="N216" s="1094"/>
      <c r="O216" s="1095"/>
      <c r="P216" s="1096"/>
      <c r="Q216" s="1096"/>
      <c r="R216" s="1092"/>
      <c r="S216" s="1100"/>
      <c r="T216" s="1101"/>
      <c r="U216" s="1101"/>
      <c r="V216" s="1101"/>
      <c r="W216" s="1102"/>
      <c r="X216" s="182" t="s">
        <v>195</v>
      </c>
      <c r="Y216" s="183"/>
      <c r="Z216" s="184"/>
      <c r="AA216" s="185" t="str">
        <f>IF(AA215="","",VLOOKUP(AA215,'シフト記号表（従来型・ユニット型共通）'!$C$6:$L$47,10,FALSE))</f>
        <v/>
      </c>
      <c r="AB216" s="186" t="str">
        <f>IF(AB215="","",VLOOKUP(AB215,'シフト記号表（従来型・ユニット型共通）'!$C$6:$L$47,10,FALSE))</f>
        <v/>
      </c>
      <c r="AC216" s="186" t="str">
        <f>IF(AC215="","",VLOOKUP(AC215,'シフト記号表（従来型・ユニット型共通）'!$C$6:$L$47,10,FALSE))</f>
        <v/>
      </c>
      <c r="AD216" s="186" t="str">
        <f>IF(AD215="","",VLOOKUP(AD215,'シフト記号表（従来型・ユニット型共通）'!$C$6:$L$47,10,FALSE))</f>
        <v/>
      </c>
      <c r="AE216" s="186" t="str">
        <f>IF(AE215="","",VLOOKUP(AE215,'シフト記号表（従来型・ユニット型共通）'!$C$6:$L$47,10,FALSE))</f>
        <v/>
      </c>
      <c r="AF216" s="186" t="str">
        <f>IF(AF215="","",VLOOKUP(AF215,'シフト記号表（従来型・ユニット型共通）'!$C$6:$L$47,10,FALSE))</f>
        <v/>
      </c>
      <c r="AG216" s="187" t="str">
        <f>IF(AG215="","",VLOOKUP(AG215,'シフト記号表（従来型・ユニット型共通）'!$C$6:$L$47,10,FALSE))</f>
        <v/>
      </c>
      <c r="AH216" s="185" t="str">
        <f>IF(AH215="","",VLOOKUP(AH215,'シフト記号表（従来型・ユニット型共通）'!$C$6:$L$47,10,FALSE))</f>
        <v/>
      </c>
      <c r="AI216" s="186" t="str">
        <f>IF(AI215="","",VLOOKUP(AI215,'シフト記号表（従来型・ユニット型共通）'!$C$6:$L$47,10,FALSE))</f>
        <v/>
      </c>
      <c r="AJ216" s="186" t="str">
        <f>IF(AJ215="","",VLOOKUP(AJ215,'シフト記号表（従来型・ユニット型共通）'!$C$6:$L$47,10,FALSE))</f>
        <v/>
      </c>
      <c r="AK216" s="186" t="str">
        <f>IF(AK215="","",VLOOKUP(AK215,'シフト記号表（従来型・ユニット型共通）'!$C$6:$L$47,10,FALSE))</f>
        <v/>
      </c>
      <c r="AL216" s="186" t="str">
        <f>IF(AL215="","",VLOOKUP(AL215,'シフト記号表（従来型・ユニット型共通）'!$C$6:$L$47,10,FALSE))</f>
        <v/>
      </c>
      <c r="AM216" s="186" t="str">
        <f>IF(AM215="","",VLOOKUP(AM215,'シフト記号表（従来型・ユニット型共通）'!$C$6:$L$47,10,FALSE))</f>
        <v/>
      </c>
      <c r="AN216" s="187" t="str">
        <f>IF(AN215="","",VLOOKUP(AN215,'シフト記号表（従来型・ユニット型共通）'!$C$6:$L$47,10,FALSE))</f>
        <v/>
      </c>
      <c r="AO216" s="185" t="str">
        <f>IF(AO215="","",VLOOKUP(AO215,'シフト記号表（従来型・ユニット型共通）'!$C$6:$L$47,10,FALSE))</f>
        <v/>
      </c>
      <c r="AP216" s="186" t="str">
        <f>IF(AP215="","",VLOOKUP(AP215,'シフト記号表（従来型・ユニット型共通）'!$C$6:$L$47,10,FALSE))</f>
        <v/>
      </c>
      <c r="AQ216" s="186" t="str">
        <f>IF(AQ215="","",VLOOKUP(AQ215,'シフト記号表（従来型・ユニット型共通）'!$C$6:$L$47,10,FALSE))</f>
        <v/>
      </c>
      <c r="AR216" s="186" t="str">
        <f>IF(AR215="","",VLOOKUP(AR215,'シフト記号表（従来型・ユニット型共通）'!$C$6:$L$47,10,FALSE))</f>
        <v/>
      </c>
      <c r="AS216" s="186" t="str">
        <f>IF(AS215="","",VLOOKUP(AS215,'シフト記号表（従来型・ユニット型共通）'!$C$6:$L$47,10,FALSE))</f>
        <v/>
      </c>
      <c r="AT216" s="186" t="str">
        <f>IF(AT215="","",VLOOKUP(AT215,'シフト記号表（従来型・ユニット型共通）'!$C$6:$L$47,10,FALSE))</f>
        <v/>
      </c>
      <c r="AU216" s="187" t="str">
        <f>IF(AU215="","",VLOOKUP(AU215,'シフト記号表（従来型・ユニット型共通）'!$C$6:$L$47,10,FALSE))</f>
        <v/>
      </c>
      <c r="AV216" s="185" t="str">
        <f>IF(AV215="","",VLOOKUP(AV215,'シフト記号表（従来型・ユニット型共通）'!$C$6:$L$47,10,FALSE))</f>
        <v/>
      </c>
      <c r="AW216" s="186" t="str">
        <f>IF(AW215="","",VLOOKUP(AW215,'シフト記号表（従来型・ユニット型共通）'!$C$6:$L$47,10,FALSE))</f>
        <v/>
      </c>
      <c r="AX216" s="186" t="str">
        <f>IF(AX215="","",VLOOKUP(AX215,'シフト記号表（従来型・ユニット型共通）'!$C$6:$L$47,10,FALSE))</f>
        <v/>
      </c>
      <c r="AY216" s="186" t="str">
        <f>IF(AY215="","",VLOOKUP(AY215,'シフト記号表（従来型・ユニット型共通）'!$C$6:$L$47,10,FALSE))</f>
        <v/>
      </c>
      <c r="AZ216" s="186" t="str">
        <f>IF(AZ215="","",VLOOKUP(AZ215,'シフト記号表（従来型・ユニット型共通）'!$C$6:$L$47,10,FALSE))</f>
        <v/>
      </c>
      <c r="BA216" s="186" t="str">
        <f>IF(BA215="","",VLOOKUP(BA215,'シフト記号表（従来型・ユニット型共通）'!$C$6:$L$47,10,FALSE))</f>
        <v/>
      </c>
      <c r="BB216" s="187" t="str">
        <f>IF(BB215="","",VLOOKUP(BB215,'シフト記号表（従来型・ユニット型共通）'!$C$6:$L$47,10,FALSE))</f>
        <v/>
      </c>
      <c r="BC216" s="185" t="str">
        <f>IF(BC215="","",VLOOKUP(BC215,'シフト記号表（従来型・ユニット型共通）'!$C$6:$L$47,10,FALSE))</f>
        <v/>
      </c>
      <c r="BD216" s="186" t="str">
        <f>IF(BD215="","",VLOOKUP(BD215,'シフト記号表（従来型・ユニット型共通）'!$C$6:$L$47,10,FALSE))</f>
        <v/>
      </c>
      <c r="BE216" s="186" t="str">
        <f>IF(BE215="","",VLOOKUP(BE215,'シフト記号表（従来型・ユニット型共通）'!$C$6:$L$47,10,FALSE))</f>
        <v/>
      </c>
      <c r="BF216" s="1106">
        <f>IF($BI$3="４週",SUM(AA216:BB216),IF($BI$3="暦月",SUM(AA216:BE216),""))</f>
        <v>0</v>
      </c>
      <c r="BG216" s="1107"/>
      <c r="BH216" s="1108">
        <f>IF($BI$3="４週",BF216/4,IF($BI$3="暦月",(BF216/($BI$8/7)),""))</f>
        <v>0</v>
      </c>
      <c r="BI216" s="1107"/>
      <c r="BJ216" s="1103"/>
      <c r="BK216" s="1104"/>
      <c r="BL216" s="1104"/>
      <c r="BM216" s="1104"/>
      <c r="BN216" s="1105"/>
    </row>
    <row r="217" spans="2:66" ht="20.25" customHeight="1" x14ac:dyDescent="0.15">
      <c r="B217" s="189"/>
      <c r="C217" s="189"/>
      <c r="D217" s="189"/>
      <c r="E217" s="189"/>
      <c r="F217" s="189"/>
      <c r="G217" s="190"/>
      <c r="H217" s="190"/>
      <c r="I217" s="190"/>
      <c r="J217" s="190"/>
      <c r="K217" s="190"/>
      <c r="L217" s="190"/>
      <c r="M217" s="191"/>
      <c r="N217" s="191"/>
      <c r="O217" s="190"/>
      <c r="P217" s="190"/>
      <c r="Q217" s="190"/>
      <c r="R217" s="190"/>
      <c r="S217" s="192"/>
      <c r="T217" s="192"/>
      <c r="U217" s="192"/>
      <c r="V217" s="193"/>
      <c r="W217" s="193"/>
      <c r="X217" s="193"/>
      <c r="Y217" s="194"/>
      <c r="Z217" s="195"/>
      <c r="AA217" s="196"/>
      <c r="AB217" s="196"/>
      <c r="AC217" s="196"/>
      <c r="AD217" s="196"/>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6"/>
      <c r="BE217" s="196"/>
      <c r="BF217" s="196"/>
      <c r="BG217" s="196"/>
      <c r="BH217" s="197"/>
      <c r="BI217" s="197"/>
      <c r="BJ217" s="192"/>
      <c r="BK217" s="192"/>
      <c r="BL217" s="192"/>
      <c r="BM217" s="192"/>
      <c r="BN217" s="192"/>
    </row>
    <row r="218" spans="2:66" ht="20.25" customHeight="1" x14ac:dyDescent="0.15">
      <c r="B218" s="189"/>
      <c r="C218" s="189"/>
      <c r="D218" s="189"/>
      <c r="E218" s="189"/>
      <c r="F218" s="189"/>
      <c r="G218" s="190"/>
      <c r="H218" s="190"/>
      <c r="I218" s="190"/>
      <c r="J218" s="190"/>
      <c r="K218" s="190"/>
      <c r="L218" s="190"/>
      <c r="M218" s="198"/>
      <c r="N218" s="116" t="s">
        <v>254</v>
      </c>
      <c r="O218" s="116"/>
      <c r="P218" s="116"/>
      <c r="Q218" s="116"/>
      <c r="R218" s="116"/>
      <c r="S218" s="116"/>
      <c r="T218" s="116"/>
      <c r="U218" s="116"/>
      <c r="V218" s="116"/>
      <c r="W218" s="116"/>
      <c r="X218" s="121"/>
      <c r="Y218" s="116"/>
      <c r="Z218" s="116"/>
      <c r="AA218" s="116"/>
      <c r="AB218" s="116"/>
      <c r="AC218" s="116"/>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200"/>
      <c r="BI218" s="197"/>
      <c r="BJ218" s="192"/>
      <c r="BK218" s="192"/>
      <c r="BL218" s="192"/>
      <c r="BM218" s="192"/>
      <c r="BN218" s="192"/>
    </row>
    <row r="219" spans="2:66" ht="20.25" customHeight="1" x14ac:dyDescent="0.15">
      <c r="B219" s="189"/>
      <c r="C219" s="189"/>
      <c r="D219" s="189"/>
      <c r="E219" s="189"/>
      <c r="F219" s="189"/>
      <c r="G219" s="190"/>
      <c r="H219" s="190"/>
      <c r="I219" s="190"/>
      <c r="J219" s="190"/>
      <c r="K219" s="190"/>
      <c r="L219" s="190"/>
      <c r="M219" s="198"/>
      <c r="N219" s="116"/>
      <c r="O219" s="116" t="s">
        <v>255</v>
      </c>
      <c r="P219" s="116"/>
      <c r="Q219" s="116"/>
      <c r="R219" s="116"/>
      <c r="S219" s="116"/>
      <c r="T219" s="116"/>
      <c r="U219" s="116"/>
      <c r="V219" s="116"/>
      <c r="W219" s="116"/>
      <c r="X219" s="121"/>
      <c r="Y219" s="116"/>
      <c r="Z219" s="116"/>
      <c r="AA219" s="116"/>
      <c r="AB219" s="116"/>
      <c r="AC219" s="116"/>
      <c r="AD219" s="199"/>
      <c r="AE219" s="116" t="s">
        <v>256</v>
      </c>
      <c r="AF219" s="116"/>
      <c r="AG219" s="116"/>
      <c r="AH219" s="116"/>
      <c r="AI219" s="116"/>
      <c r="AJ219" s="116"/>
      <c r="AK219" s="116"/>
      <c r="AL219" s="116"/>
      <c r="AM219" s="116"/>
      <c r="AN219" s="121"/>
      <c r="AO219" s="116"/>
      <c r="AP219" s="116"/>
      <c r="AQ219" s="116"/>
      <c r="AR219" s="116"/>
      <c r="AS219" s="199"/>
      <c r="AT219" s="199"/>
      <c r="AU219" s="116" t="s">
        <v>257</v>
      </c>
      <c r="AV219" s="199"/>
      <c r="AW219" s="199"/>
      <c r="AX219" s="199"/>
      <c r="AY219" s="199"/>
      <c r="AZ219" s="199"/>
      <c r="BA219" s="199"/>
      <c r="BB219" s="199"/>
      <c r="BC219" s="199"/>
      <c r="BD219" s="199"/>
      <c r="BE219" s="199"/>
      <c r="BF219" s="199"/>
      <c r="BG219" s="199"/>
      <c r="BH219" s="200"/>
      <c r="BI219" s="197"/>
      <c r="BJ219" s="1110"/>
      <c r="BK219" s="1110"/>
      <c r="BL219" s="1110"/>
      <c r="BM219" s="1110"/>
      <c r="BN219" s="192"/>
    </row>
    <row r="220" spans="2:66" ht="20.25" customHeight="1" x14ac:dyDescent="0.15">
      <c r="B220" s="189"/>
      <c r="C220" s="189"/>
      <c r="D220" s="189"/>
      <c r="E220" s="189"/>
      <c r="F220" s="189"/>
      <c r="G220" s="190"/>
      <c r="H220" s="190"/>
      <c r="I220" s="190"/>
      <c r="J220" s="190"/>
      <c r="K220" s="190"/>
      <c r="L220" s="190"/>
      <c r="M220" s="198"/>
      <c r="N220" s="116"/>
      <c r="O220" s="1115" t="s">
        <v>258</v>
      </c>
      <c r="P220" s="1115"/>
      <c r="Q220" s="1115" t="s">
        <v>259</v>
      </c>
      <c r="R220" s="1115"/>
      <c r="S220" s="1115"/>
      <c r="T220" s="1115"/>
      <c r="U220" s="116"/>
      <c r="V220" s="1116" t="s">
        <v>260</v>
      </c>
      <c r="W220" s="1116"/>
      <c r="X220" s="1116"/>
      <c r="Y220" s="1116"/>
      <c r="Z220" s="116"/>
      <c r="AA220" s="201" t="s">
        <v>261</v>
      </c>
      <c r="AB220" s="201"/>
      <c r="AC220" s="116"/>
      <c r="AD220" s="199"/>
      <c r="AE220" s="1115" t="s">
        <v>258</v>
      </c>
      <c r="AF220" s="1115"/>
      <c r="AG220" s="1115" t="s">
        <v>259</v>
      </c>
      <c r="AH220" s="1115"/>
      <c r="AI220" s="1115"/>
      <c r="AJ220" s="1115"/>
      <c r="AK220" s="116"/>
      <c r="AL220" s="1116" t="s">
        <v>260</v>
      </c>
      <c r="AM220" s="1116"/>
      <c r="AN220" s="1116"/>
      <c r="AO220" s="1116"/>
      <c r="AP220" s="116"/>
      <c r="AQ220" s="201" t="s">
        <v>261</v>
      </c>
      <c r="AR220" s="201"/>
      <c r="AS220" s="199"/>
      <c r="AT220" s="199"/>
      <c r="AU220" s="199"/>
      <c r="AV220" s="199"/>
      <c r="AW220" s="199"/>
      <c r="AX220" s="199"/>
      <c r="AY220" s="199"/>
      <c r="AZ220" s="199"/>
      <c r="BA220" s="199"/>
      <c r="BB220" s="199"/>
      <c r="BC220" s="199"/>
      <c r="BD220" s="199"/>
      <c r="BE220" s="199"/>
      <c r="BF220" s="199"/>
      <c r="BG220" s="199"/>
      <c r="BH220" s="200"/>
      <c r="BI220" s="197"/>
      <c r="BJ220" s="1117"/>
      <c r="BK220" s="1117"/>
      <c r="BL220" s="1117"/>
      <c r="BM220" s="1117"/>
      <c r="BN220" s="192"/>
    </row>
    <row r="221" spans="2:66" ht="20.25" customHeight="1" x14ac:dyDescent="0.15">
      <c r="B221" s="189"/>
      <c r="C221" s="189"/>
      <c r="D221" s="189"/>
      <c r="E221" s="189"/>
      <c r="F221" s="189"/>
      <c r="G221" s="190"/>
      <c r="H221" s="190"/>
      <c r="I221" s="190"/>
      <c r="J221" s="190"/>
      <c r="K221" s="190"/>
      <c r="L221" s="190"/>
      <c r="M221" s="198"/>
      <c r="N221" s="116"/>
      <c r="O221" s="1109"/>
      <c r="P221" s="1109"/>
      <c r="Q221" s="1109" t="s">
        <v>262</v>
      </c>
      <c r="R221" s="1109"/>
      <c r="S221" s="1109" t="s">
        <v>263</v>
      </c>
      <c r="T221" s="1109"/>
      <c r="U221" s="116"/>
      <c r="V221" s="1109" t="s">
        <v>262</v>
      </c>
      <c r="W221" s="1109"/>
      <c r="X221" s="1109" t="s">
        <v>263</v>
      </c>
      <c r="Y221" s="1109"/>
      <c r="Z221" s="116"/>
      <c r="AA221" s="201" t="s">
        <v>264</v>
      </c>
      <c r="AB221" s="201"/>
      <c r="AC221" s="116"/>
      <c r="AD221" s="199"/>
      <c r="AE221" s="1109"/>
      <c r="AF221" s="1109"/>
      <c r="AG221" s="1109" t="s">
        <v>262</v>
      </c>
      <c r="AH221" s="1109"/>
      <c r="AI221" s="1109" t="s">
        <v>263</v>
      </c>
      <c r="AJ221" s="1109"/>
      <c r="AK221" s="116"/>
      <c r="AL221" s="1109" t="s">
        <v>262</v>
      </c>
      <c r="AM221" s="1109"/>
      <c r="AN221" s="1109" t="s">
        <v>263</v>
      </c>
      <c r="AO221" s="1109"/>
      <c r="AP221" s="116"/>
      <c r="AQ221" s="201" t="s">
        <v>264</v>
      </c>
      <c r="AR221" s="201"/>
      <c r="AS221" s="199"/>
      <c r="AT221" s="199"/>
      <c r="AU221" s="201" t="s">
        <v>216</v>
      </c>
      <c r="AV221" s="201"/>
      <c r="AW221" s="201"/>
      <c r="AX221" s="201"/>
      <c r="AY221" s="116"/>
      <c r="AZ221" s="201" t="s">
        <v>223</v>
      </c>
      <c r="BA221" s="201"/>
      <c r="BB221" s="201"/>
      <c r="BC221" s="201"/>
      <c r="BD221" s="116"/>
      <c r="BE221" s="1109" t="s">
        <v>265</v>
      </c>
      <c r="BF221" s="1109"/>
      <c r="BG221" s="1109"/>
      <c r="BH221" s="1109"/>
      <c r="BI221" s="197"/>
      <c r="BJ221" s="1118"/>
      <c r="BK221" s="1118"/>
      <c r="BL221" s="1118"/>
      <c r="BM221" s="1118"/>
      <c r="BN221" s="192"/>
    </row>
    <row r="222" spans="2:66" ht="20.25" customHeight="1" x14ac:dyDescent="0.15">
      <c r="B222" s="189"/>
      <c r="C222" s="189"/>
      <c r="D222" s="189"/>
      <c r="E222" s="189"/>
      <c r="F222" s="189"/>
      <c r="G222" s="190"/>
      <c r="H222" s="190"/>
      <c r="I222" s="190"/>
      <c r="J222" s="190"/>
      <c r="K222" s="190"/>
      <c r="L222" s="190"/>
      <c r="M222" s="198"/>
      <c r="N222" s="116"/>
      <c r="O222" s="1114" t="s">
        <v>266</v>
      </c>
      <c r="P222" s="1114"/>
      <c r="Q222" s="1119">
        <f>SUMIFS($BF$17:$BF$216,$J$17:$J$216,"看護職員",$L$17:$L$216,"A")</f>
        <v>0</v>
      </c>
      <c r="R222" s="1119"/>
      <c r="S222" s="1098">
        <f>SUMIFS($BH$17:$BH$216,$J$17:$J$216,"看護職員",$L$17:$L$216,"A")</f>
        <v>0</v>
      </c>
      <c r="T222" s="1098"/>
      <c r="U222" s="202"/>
      <c r="V222" s="1099">
        <v>0</v>
      </c>
      <c r="W222" s="1099"/>
      <c r="X222" s="1099">
        <v>0</v>
      </c>
      <c r="Y222" s="1099"/>
      <c r="Z222" s="202"/>
      <c r="AA222" s="1111">
        <v>0</v>
      </c>
      <c r="AB222" s="1112"/>
      <c r="AC222" s="116"/>
      <c r="AD222" s="199"/>
      <c r="AE222" s="1114" t="s">
        <v>266</v>
      </c>
      <c r="AF222" s="1114"/>
      <c r="AG222" s="1119">
        <f>SUMIFS($BF$17:$BF$216,$J$17:$J$216,"介護職員",$L$17:$L$216,"A")</f>
        <v>0</v>
      </c>
      <c r="AH222" s="1119"/>
      <c r="AI222" s="1098">
        <f>SUMIFS($BH$17:$BH$216,$J$17:$J$216,"介護職員",$L$17:$L$216,"A")</f>
        <v>0</v>
      </c>
      <c r="AJ222" s="1098"/>
      <c r="AK222" s="202"/>
      <c r="AL222" s="1099">
        <v>0</v>
      </c>
      <c r="AM222" s="1099"/>
      <c r="AN222" s="1099">
        <v>0</v>
      </c>
      <c r="AO222" s="1099"/>
      <c r="AP222" s="202"/>
      <c r="AQ222" s="1111">
        <v>0</v>
      </c>
      <c r="AR222" s="1112"/>
      <c r="AS222" s="199"/>
      <c r="AT222" s="199"/>
      <c r="AU222" s="1113">
        <f>Y236</f>
        <v>0</v>
      </c>
      <c r="AV222" s="1114"/>
      <c r="AW222" s="1114"/>
      <c r="AX222" s="1114"/>
      <c r="AY222" s="203" t="s">
        <v>267</v>
      </c>
      <c r="AZ222" s="1113">
        <f>AO236</f>
        <v>0</v>
      </c>
      <c r="BA222" s="1114"/>
      <c r="BB222" s="1114"/>
      <c r="BC222" s="1114"/>
      <c r="BD222" s="203" t="s">
        <v>268</v>
      </c>
      <c r="BE222" s="1097">
        <f>ROUNDDOWN(AU222+AZ222,1)</f>
        <v>0</v>
      </c>
      <c r="BF222" s="1097"/>
      <c r="BG222" s="1097"/>
      <c r="BH222" s="1097"/>
      <c r="BI222" s="197"/>
      <c r="BJ222" s="204"/>
      <c r="BK222" s="204"/>
      <c r="BL222" s="204"/>
      <c r="BM222" s="204"/>
      <c r="BN222" s="192"/>
    </row>
    <row r="223" spans="2:66" ht="20.25" customHeight="1" x14ac:dyDescent="0.15">
      <c r="B223" s="189"/>
      <c r="C223" s="189"/>
      <c r="D223" s="189"/>
      <c r="E223" s="189"/>
      <c r="F223" s="189"/>
      <c r="G223" s="190"/>
      <c r="H223" s="190"/>
      <c r="I223" s="190"/>
      <c r="J223" s="190"/>
      <c r="K223" s="190"/>
      <c r="L223" s="190"/>
      <c r="M223" s="198"/>
      <c r="N223" s="116"/>
      <c r="O223" s="1114" t="s">
        <v>269</v>
      </c>
      <c r="P223" s="1114"/>
      <c r="Q223" s="1119">
        <f>SUMIFS($BF$17:$BF$216,$J$17:$J$216,"看護職員",$L$17:$L$216,"B")</f>
        <v>0</v>
      </c>
      <c r="R223" s="1119"/>
      <c r="S223" s="1098">
        <f>SUMIFS($BH$17:$BH$216,$J$17:$J$216,"看護職員",$L$17:$L$216,"B")</f>
        <v>0</v>
      </c>
      <c r="T223" s="1098"/>
      <c r="U223" s="202"/>
      <c r="V223" s="1099">
        <v>0</v>
      </c>
      <c r="W223" s="1099"/>
      <c r="X223" s="1099">
        <v>0</v>
      </c>
      <c r="Y223" s="1099"/>
      <c r="Z223" s="202"/>
      <c r="AA223" s="1111">
        <v>0</v>
      </c>
      <c r="AB223" s="1112"/>
      <c r="AC223" s="116"/>
      <c r="AD223" s="199"/>
      <c r="AE223" s="1114" t="s">
        <v>269</v>
      </c>
      <c r="AF223" s="1114"/>
      <c r="AG223" s="1119">
        <f>SUMIFS($BF$17:$BF$216,$J$17:$J$216,"介護職員",$L$17:$L$216,"B")</f>
        <v>0</v>
      </c>
      <c r="AH223" s="1119"/>
      <c r="AI223" s="1098">
        <f>SUMIFS($BH$17:$BH$216,$J$17:$J$216,"介護職員",$L$17:$L$216,"B")</f>
        <v>0</v>
      </c>
      <c r="AJ223" s="1098"/>
      <c r="AK223" s="202"/>
      <c r="AL223" s="1099">
        <v>0</v>
      </c>
      <c r="AM223" s="1099"/>
      <c r="AN223" s="1099">
        <v>0</v>
      </c>
      <c r="AO223" s="1099"/>
      <c r="AP223" s="202"/>
      <c r="AQ223" s="1111">
        <v>0</v>
      </c>
      <c r="AR223" s="1112"/>
      <c r="AS223" s="199"/>
      <c r="AT223" s="199"/>
      <c r="AU223" s="199"/>
      <c r="AV223" s="199"/>
      <c r="AW223" s="199"/>
      <c r="AX223" s="199"/>
      <c r="AY223" s="199"/>
      <c r="AZ223" s="199"/>
      <c r="BA223" s="199"/>
      <c r="BB223" s="199"/>
      <c r="BC223" s="199"/>
      <c r="BD223" s="199"/>
      <c r="BE223" s="199"/>
      <c r="BF223" s="199"/>
      <c r="BG223" s="199"/>
      <c r="BH223" s="200"/>
      <c r="BI223" s="197"/>
      <c r="BJ223" s="192"/>
      <c r="BK223" s="192"/>
      <c r="BL223" s="192"/>
      <c r="BM223" s="192"/>
      <c r="BN223" s="192"/>
    </row>
    <row r="224" spans="2:66" ht="20.25" customHeight="1" x14ac:dyDescent="0.15">
      <c r="B224" s="189"/>
      <c r="C224" s="189"/>
      <c r="D224" s="189"/>
      <c r="E224" s="189"/>
      <c r="F224" s="189"/>
      <c r="G224" s="190"/>
      <c r="H224" s="190"/>
      <c r="I224" s="190"/>
      <c r="J224" s="190"/>
      <c r="K224" s="190"/>
      <c r="L224" s="190"/>
      <c r="M224" s="198"/>
      <c r="N224" s="116"/>
      <c r="O224" s="1114" t="s">
        <v>270</v>
      </c>
      <c r="P224" s="1114"/>
      <c r="Q224" s="1119">
        <f>SUMIFS($BF$17:$BF$216,$J$17:$J$216,"看護職員",$L$17:$L$216,"C")</f>
        <v>0</v>
      </c>
      <c r="R224" s="1119"/>
      <c r="S224" s="1098">
        <f>SUMIFS($BH$17:$BH$216,$J$17:$J$216,"看護職員",$L$17:$L$216,"C")</f>
        <v>0</v>
      </c>
      <c r="T224" s="1098"/>
      <c r="U224" s="202"/>
      <c r="V224" s="1099">
        <v>0</v>
      </c>
      <c r="W224" s="1099"/>
      <c r="X224" s="1120">
        <v>0</v>
      </c>
      <c r="Y224" s="1120"/>
      <c r="Z224" s="202"/>
      <c r="AA224" s="1121" t="s">
        <v>271</v>
      </c>
      <c r="AB224" s="1122"/>
      <c r="AC224" s="116"/>
      <c r="AD224" s="199"/>
      <c r="AE224" s="1114" t="s">
        <v>270</v>
      </c>
      <c r="AF224" s="1114"/>
      <c r="AG224" s="1119">
        <f>SUMIFS($BF$17:$BF$216,$J$17:$J$216,"介護職員",$L$17:$L$216,"C")</f>
        <v>0</v>
      </c>
      <c r="AH224" s="1119"/>
      <c r="AI224" s="1098">
        <f>SUMIFS($BH$17:$BH$216,$J$17:$J$216,"介護職員",$L$17:$L$216,"C")</f>
        <v>0</v>
      </c>
      <c r="AJ224" s="1098"/>
      <c r="AK224" s="202"/>
      <c r="AL224" s="1099">
        <v>0</v>
      </c>
      <c r="AM224" s="1099"/>
      <c r="AN224" s="1120">
        <v>0</v>
      </c>
      <c r="AO224" s="1120"/>
      <c r="AP224" s="202"/>
      <c r="AQ224" s="1121" t="s">
        <v>271</v>
      </c>
      <c r="AR224" s="1122"/>
      <c r="AS224" s="199"/>
      <c r="AT224" s="199"/>
      <c r="AU224" s="199"/>
      <c r="AV224" s="199"/>
      <c r="AW224" s="199"/>
      <c r="AX224" s="199"/>
      <c r="AY224" s="199"/>
      <c r="AZ224" s="199"/>
      <c r="BA224" s="199"/>
      <c r="BB224" s="199"/>
      <c r="BC224" s="199"/>
      <c r="BD224" s="199"/>
      <c r="BE224" s="199"/>
      <c r="BF224" s="199"/>
      <c r="BG224" s="199"/>
      <c r="BH224" s="200"/>
      <c r="BI224" s="197"/>
      <c r="BJ224" s="192"/>
      <c r="BK224" s="192"/>
      <c r="BL224" s="192"/>
      <c r="BM224" s="192"/>
      <c r="BN224" s="192"/>
    </row>
    <row r="225" spans="2:66" ht="20.25" customHeight="1" x14ac:dyDescent="0.15">
      <c r="B225" s="189"/>
      <c r="C225" s="189"/>
      <c r="D225" s="189"/>
      <c r="E225" s="189"/>
      <c r="F225" s="189"/>
      <c r="G225" s="190"/>
      <c r="H225" s="190"/>
      <c r="I225" s="190"/>
      <c r="J225" s="190"/>
      <c r="K225" s="190"/>
      <c r="L225" s="190"/>
      <c r="M225" s="198"/>
      <c r="N225" s="116"/>
      <c r="O225" s="1114" t="s">
        <v>272</v>
      </c>
      <c r="P225" s="1114"/>
      <c r="Q225" s="1119">
        <f>SUMIFS($BF$17:$BF$216,$J$17:$J$216,"看護職員",$L$17:$L$216,"D")</f>
        <v>0</v>
      </c>
      <c r="R225" s="1119"/>
      <c r="S225" s="1098">
        <f>SUMIFS($BH$17:$BH$216,$J$17:$J$216,"看護職員",$L$17:$L$216,"D")</f>
        <v>0</v>
      </c>
      <c r="T225" s="1098"/>
      <c r="U225" s="202"/>
      <c r="V225" s="1099">
        <v>0</v>
      </c>
      <c r="W225" s="1099"/>
      <c r="X225" s="1120">
        <v>0</v>
      </c>
      <c r="Y225" s="1120"/>
      <c r="Z225" s="202"/>
      <c r="AA225" s="1121" t="s">
        <v>271</v>
      </c>
      <c r="AB225" s="1122"/>
      <c r="AC225" s="116"/>
      <c r="AD225" s="199"/>
      <c r="AE225" s="1114" t="s">
        <v>272</v>
      </c>
      <c r="AF225" s="1114"/>
      <c r="AG225" s="1119">
        <f>SUMIFS($BF$17:$BF$216,$J$17:$J$216,"介護職員",$L$17:$L$216,"D")</f>
        <v>0</v>
      </c>
      <c r="AH225" s="1119"/>
      <c r="AI225" s="1098">
        <f>SUMIFS($BH$17:$BH$216,$J$17:$J$216,"介護職員",$L$17:$L$216,"D")</f>
        <v>0</v>
      </c>
      <c r="AJ225" s="1098"/>
      <c r="AK225" s="202"/>
      <c r="AL225" s="1099">
        <v>0</v>
      </c>
      <c r="AM225" s="1099"/>
      <c r="AN225" s="1120">
        <v>0</v>
      </c>
      <c r="AO225" s="1120"/>
      <c r="AP225" s="202"/>
      <c r="AQ225" s="1121" t="s">
        <v>271</v>
      </c>
      <c r="AR225" s="1122"/>
      <c r="AS225" s="199"/>
      <c r="AT225" s="199"/>
      <c r="AU225" s="116" t="s">
        <v>273</v>
      </c>
      <c r="AV225" s="116"/>
      <c r="AW225" s="116"/>
      <c r="AX225" s="116"/>
      <c r="AY225" s="116"/>
      <c r="AZ225" s="116"/>
      <c r="BA225" s="199"/>
      <c r="BB225" s="199"/>
      <c r="BC225" s="199"/>
      <c r="BD225" s="199"/>
      <c r="BE225" s="199"/>
      <c r="BF225" s="199"/>
      <c r="BG225" s="199"/>
      <c r="BH225" s="200"/>
      <c r="BI225" s="197"/>
      <c r="BJ225" s="192"/>
      <c r="BK225" s="192"/>
      <c r="BL225" s="192"/>
      <c r="BM225" s="192"/>
      <c r="BN225" s="192"/>
    </row>
    <row r="226" spans="2:66" ht="20.25" customHeight="1" x14ac:dyDescent="0.15">
      <c r="B226" s="189"/>
      <c r="C226" s="189"/>
      <c r="D226" s="189"/>
      <c r="E226" s="189"/>
      <c r="F226" s="189"/>
      <c r="G226" s="190"/>
      <c r="H226" s="190"/>
      <c r="I226" s="190"/>
      <c r="J226" s="190"/>
      <c r="K226" s="190"/>
      <c r="L226" s="190"/>
      <c r="M226" s="198"/>
      <c r="N226" s="116"/>
      <c r="O226" s="1114" t="s">
        <v>265</v>
      </c>
      <c r="P226" s="1114"/>
      <c r="Q226" s="1119">
        <f>SUM(Q222:R225)</f>
        <v>0</v>
      </c>
      <c r="R226" s="1119"/>
      <c r="S226" s="1098">
        <f>SUM(S222:T225)</f>
        <v>0</v>
      </c>
      <c r="T226" s="1098"/>
      <c r="U226" s="202"/>
      <c r="V226" s="1119">
        <f>SUM(V222:W225)</f>
        <v>0</v>
      </c>
      <c r="W226" s="1119"/>
      <c r="X226" s="1098">
        <f>SUM(X222:Y225)</f>
        <v>0</v>
      </c>
      <c r="Y226" s="1098"/>
      <c r="Z226" s="202"/>
      <c r="AA226" s="1123">
        <f>SUM(AA222:AB223)</f>
        <v>0</v>
      </c>
      <c r="AB226" s="1124"/>
      <c r="AC226" s="116"/>
      <c r="AD226" s="199"/>
      <c r="AE226" s="1114" t="s">
        <v>265</v>
      </c>
      <c r="AF226" s="1114"/>
      <c r="AG226" s="1119">
        <f>SUM(AG222:AH225)</f>
        <v>0</v>
      </c>
      <c r="AH226" s="1119"/>
      <c r="AI226" s="1098">
        <f>SUM(AI222:AJ225)</f>
        <v>0</v>
      </c>
      <c r="AJ226" s="1098"/>
      <c r="AK226" s="202"/>
      <c r="AL226" s="1119">
        <f>SUM(AL222:AM225)</f>
        <v>0</v>
      </c>
      <c r="AM226" s="1119"/>
      <c r="AN226" s="1098">
        <f>SUM(AN222:AO225)</f>
        <v>0</v>
      </c>
      <c r="AO226" s="1098"/>
      <c r="AP226" s="202"/>
      <c r="AQ226" s="1123">
        <f>SUM(AQ222:AR223)</f>
        <v>0</v>
      </c>
      <c r="AR226" s="1124"/>
      <c r="AS226" s="199"/>
      <c r="AT226" s="199"/>
      <c r="AU226" s="1114" t="s">
        <v>274</v>
      </c>
      <c r="AV226" s="1114"/>
      <c r="AW226" s="1114" t="s">
        <v>275</v>
      </c>
      <c r="AX226" s="1114"/>
      <c r="AY226" s="1114"/>
      <c r="AZ226" s="1114"/>
      <c r="BA226" s="199"/>
      <c r="BB226" s="199"/>
      <c r="BC226" s="199"/>
      <c r="BD226" s="199"/>
      <c r="BE226" s="199"/>
      <c r="BF226" s="199"/>
      <c r="BG226" s="199"/>
      <c r="BH226" s="200"/>
      <c r="BI226" s="197"/>
      <c r="BJ226" s="192"/>
      <c r="BK226" s="192"/>
      <c r="BL226" s="192"/>
      <c r="BM226" s="192"/>
      <c r="BN226" s="192"/>
    </row>
    <row r="227" spans="2:66" ht="20.25" customHeight="1" x14ac:dyDescent="0.15">
      <c r="B227" s="189"/>
      <c r="C227" s="189"/>
      <c r="D227" s="189"/>
      <c r="E227" s="189"/>
      <c r="F227" s="189"/>
      <c r="G227" s="190"/>
      <c r="H227" s="190"/>
      <c r="I227" s="190"/>
      <c r="J227" s="190"/>
      <c r="K227" s="190"/>
      <c r="L227" s="190"/>
      <c r="M227" s="198"/>
      <c r="N227" s="198"/>
      <c r="O227" s="205"/>
      <c r="P227" s="205"/>
      <c r="Q227" s="205"/>
      <c r="R227" s="205"/>
      <c r="S227" s="206"/>
      <c r="T227" s="206"/>
      <c r="U227" s="206"/>
      <c r="V227" s="207"/>
      <c r="W227" s="207"/>
      <c r="X227" s="207"/>
      <c r="Y227" s="207"/>
      <c r="Z227" s="208"/>
      <c r="AA227" s="199"/>
      <c r="AB227" s="199"/>
      <c r="AC227" s="199"/>
      <c r="AD227" s="199"/>
      <c r="AE227" s="205"/>
      <c r="AF227" s="205"/>
      <c r="AG227" s="205"/>
      <c r="AH227" s="205"/>
      <c r="AI227" s="206"/>
      <c r="AJ227" s="206"/>
      <c r="AK227" s="206"/>
      <c r="AL227" s="207"/>
      <c r="AM227" s="207"/>
      <c r="AN227" s="207"/>
      <c r="AO227" s="207"/>
      <c r="AP227" s="208"/>
      <c r="AQ227" s="199"/>
      <c r="AR227" s="199"/>
      <c r="AS227" s="199"/>
      <c r="AT227" s="199"/>
      <c r="AU227" s="1114" t="s">
        <v>266</v>
      </c>
      <c r="AV227" s="1114"/>
      <c r="AW227" s="1114" t="s">
        <v>276</v>
      </c>
      <c r="AX227" s="1114"/>
      <c r="AY227" s="1114"/>
      <c r="AZ227" s="1114"/>
      <c r="BA227" s="199"/>
      <c r="BB227" s="199"/>
      <c r="BC227" s="199"/>
      <c r="BD227" s="199"/>
      <c r="BE227" s="199"/>
      <c r="BF227" s="199"/>
      <c r="BG227" s="199"/>
      <c r="BH227" s="200"/>
      <c r="BI227" s="197"/>
      <c r="BJ227" s="192"/>
      <c r="BK227" s="192"/>
      <c r="BL227" s="192"/>
      <c r="BM227" s="192"/>
      <c r="BN227" s="192"/>
    </row>
    <row r="228" spans="2:66" ht="20.25" customHeight="1" x14ac:dyDescent="0.15">
      <c r="B228" s="189"/>
      <c r="C228" s="189"/>
      <c r="D228" s="189"/>
      <c r="E228" s="189"/>
      <c r="F228" s="189"/>
      <c r="G228" s="190"/>
      <c r="H228" s="190"/>
      <c r="I228" s="190"/>
      <c r="J228" s="190"/>
      <c r="K228" s="190"/>
      <c r="L228" s="190"/>
      <c r="M228" s="198"/>
      <c r="N228" s="198"/>
      <c r="O228" s="121" t="s">
        <v>277</v>
      </c>
      <c r="P228" s="116"/>
      <c r="Q228" s="116"/>
      <c r="R228" s="116"/>
      <c r="S228" s="116"/>
      <c r="T228" s="116"/>
      <c r="U228" s="209" t="s">
        <v>278</v>
      </c>
      <c r="V228" s="1129" t="s">
        <v>279</v>
      </c>
      <c r="W228" s="1130"/>
      <c r="X228" s="209"/>
      <c r="Y228" s="209"/>
      <c r="Z228" s="116"/>
      <c r="AA228" s="116"/>
      <c r="AB228" s="116"/>
      <c r="AC228" s="199"/>
      <c r="AD228" s="199"/>
      <c r="AE228" s="121" t="s">
        <v>277</v>
      </c>
      <c r="AF228" s="116"/>
      <c r="AG228" s="116"/>
      <c r="AH228" s="116"/>
      <c r="AI228" s="116"/>
      <c r="AJ228" s="116"/>
      <c r="AK228" s="209" t="s">
        <v>278</v>
      </c>
      <c r="AL228" s="1131" t="str">
        <f>V228</f>
        <v>週</v>
      </c>
      <c r="AM228" s="1132"/>
      <c r="AN228" s="209"/>
      <c r="AO228" s="209"/>
      <c r="AP228" s="116"/>
      <c r="AQ228" s="116"/>
      <c r="AR228" s="116"/>
      <c r="AS228" s="199"/>
      <c r="AT228" s="199"/>
      <c r="AU228" s="1114" t="s">
        <v>269</v>
      </c>
      <c r="AV228" s="1114"/>
      <c r="AW228" s="1114" t="s">
        <v>280</v>
      </c>
      <c r="AX228" s="1114"/>
      <c r="AY228" s="1114"/>
      <c r="AZ228" s="1114"/>
      <c r="BA228" s="199"/>
      <c r="BB228" s="199"/>
      <c r="BC228" s="199"/>
      <c r="BD228" s="199"/>
      <c r="BE228" s="199"/>
      <c r="BF228" s="199"/>
      <c r="BG228" s="199"/>
      <c r="BH228" s="200"/>
      <c r="BI228" s="197"/>
      <c r="BJ228" s="192"/>
      <c r="BK228" s="192"/>
      <c r="BL228" s="192"/>
      <c r="BM228" s="192"/>
      <c r="BN228" s="192"/>
    </row>
    <row r="229" spans="2:66" ht="20.25" customHeight="1" x14ac:dyDescent="0.15">
      <c r="B229" s="189"/>
      <c r="C229" s="189"/>
      <c r="D229" s="189"/>
      <c r="E229" s="189"/>
      <c r="F229" s="189"/>
      <c r="G229" s="190"/>
      <c r="H229" s="190"/>
      <c r="I229" s="190"/>
      <c r="J229" s="190"/>
      <c r="K229" s="190"/>
      <c r="L229" s="190"/>
      <c r="M229" s="198"/>
      <c r="N229" s="198"/>
      <c r="O229" s="116" t="s">
        <v>281</v>
      </c>
      <c r="P229" s="116"/>
      <c r="Q229" s="116"/>
      <c r="R229" s="116"/>
      <c r="S229" s="116"/>
      <c r="T229" s="116" t="s">
        <v>282</v>
      </c>
      <c r="U229" s="116"/>
      <c r="V229" s="116"/>
      <c r="W229" s="116"/>
      <c r="X229" s="121"/>
      <c r="Y229" s="116"/>
      <c r="Z229" s="116"/>
      <c r="AA229" s="116"/>
      <c r="AB229" s="116"/>
      <c r="AC229" s="199"/>
      <c r="AD229" s="199"/>
      <c r="AE229" s="116" t="s">
        <v>281</v>
      </c>
      <c r="AF229" s="116"/>
      <c r="AG229" s="116"/>
      <c r="AH229" s="116"/>
      <c r="AI229" s="116"/>
      <c r="AJ229" s="116" t="s">
        <v>282</v>
      </c>
      <c r="AK229" s="116"/>
      <c r="AL229" s="116"/>
      <c r="AM229" s="116"/>
      <c r="AN229" s="121"/>
      <c r="AO229" s="116"/>
      <c r="AP229" s="116"/>
      <c r="AQ229" s="116"/>
      <c r="AR229" s="116"/>
      <c r="AS229" s="199"/>
      <c r="AT229" s="199"/>
      <c r="AU229" s="1114" t="s">
        <v>270</v>
      </c>
      <c r="AV229" s="1114"/>
      <c r="AW229" s="1114" t="s">
        <v>283</v>
      </c>
      <c r="AX229" s="1114"/>
      <c r="AY229" s="1114"/>
      <c r="AZ229" s="1114"/>
      <c r="BA229" s="199"/>
      <c r="BB229" s="199"/>
      <c r="BC229" s="199"/>
      <c r="BD229" s="199"/>
      <c r="BE229" s="199"/>
      <c r="BF229" s="199"/>
      <c r="BG229" s="199"/>
      <c r="BH229" s="200"/>
      <c r="BI229" s="197"/>
      <c r="BJ229" s="192"/>
      <c r="BK229" s="192"/>
      <c r="BL229" s="192"/>
      <c r="BM229" s="192"/>
      <c r="BN229" s="192"/>
    </row>
    <row r="230" spans="2:66" ht="20.25" customHeight="1" x14ac:dyDescent="0.15">
      <c r="B230" s="189"/>
      <c r="C230" s="189"/>
      <c r="D230" s="189"/>
      <c r="E230" s="189"/>
      <c r="F230" s="189"/>
      <c r="G230" s="190"/>
      <c r="H230" s="190"/>
      <c r="I230" s="190"/>
      <c r="J230" s="190"/>
      <c r="K230" s="190"/>
      <c r="L230" s="190"/>
      <c r="M230" s="198"/>
      <c r="N230" s="198"/>
      <c r="O230" s="116" t="str">
        <f>IF($V$228="週","対象時間数（週平均）","対象時間数（当月合計）")</f>
        <v>対象時間数（週平均）</v>
      </c>
      <c r="P230" s="116"/>
      <c r="Q230" s="116"/>
      <c r="R230" s="116"/>
      <c r="S230" s="116"/>
      <c r="T230" s="116" t="str">
        <f>IF($V$228="週","週に勤務すべき時間数","当月に勤務すべき時間数")</f>
        <v>週に勤務すべき時間数</v>
      </c>
      <c r="U230" s="116"/>
      <c r="V230" s="116"/>
      <c r="W230" s="116"/>
      <c r="X230" s="121"/>
      <c r="Y230" s="116" t="s">
        <v>284</v>
      </c>
      <c r="Z230" s="116"/>
      <c r="AA230" s="116"/>
      <c r="AB230" s="116"/>
      <c r="AC230" s="199"/>
      <c r="AD230" s="199"/>
      <c r="AE230" s="116" t="str">
        <f>IF(AL228="週","対象時間数（週平均）","対象時間数（当月合計）")</f>
        <v>対象時間数（週平均）</v>
      </c>
      <c r="AF230" s="116"/>
      <c r="AG230" s="116"/>
      <c r="AH230" s="116"/>
      <c r="AI230" s="116"/>
      <c r="AJ230" s="116" t="str">
        <f>IF($AL$228="週","週に勤務すべき時間数","当月に勤務すべき時間数")</f>
        <v>週に勤務すべき時間数</v>
      </c>
      <c r="AK230" s="116"/>
      <c r="AL230" s="116"/>
      <c r="AM230" s="116"/>
      <c r="AN230" s="121"/>
      <c r="AO230" s="116" t="s">
        <v>284</v>
      </c>
      <c r="AP230" s="116"/>
      <c r="AQ230" s="116"/>
      <c r="AR230" s="116"/>
      <c r="AS230" s="199"/>
      <c r="AT230" s="199"/>
      <c r="AU230" s="1114" t="s">
        <v>272</v>
      </c>
      <c r="AV230" s="1114"/>
      <c r="AW230" s="1114" t="s">
        <v>285</v>
      </c>
      <c r="AX230" s="1114"/>
      <c r="AY230" s="1114"/>
      <c r="AZ230" s="1114"/>
      <c r="BA230" s="199"/>
      <c r="BB230" s="199"/>
      <c r="BC230" s="199"/>
      <c r="BD230" s="199"/>
      <c r="BE230" s="199"/>
      <c r="BF230" s="199"/>
      <c r="BG230" s="199"/>
      <c r="BH230" s="200"/>
      <c r="BI230" s="197"/>
      <c r="BJ230" s="192"/>
      <c r="BK230" s="192"/>
      <c r="BL230" s="192"/>
      <c r="BM230" s="192"/>
      <c r="BN230" s="192"/>
    </row>
    <row r="231" spans="2:66" ht="20.25" customHeight="1" x14ac:dyDescent="0.15">
      <c r="M231" s="116"/>
      <c r="N231" s="116"/>
      <c r="O231" s="1128">
        <f>IF($V$228="週",X226,V226)</f>
        <v>0</v>
      </c>
      <c r="P231" s="1128"/>
      <c r="Q231" s="1128"/>
      <c r="R231" s="1128"/>
      <c r="S231" s="203" t="s">
        <v>286</v>
      </c>
      <c r="T231" s="1114">
        <f>IF($V$228="週",$BE$6,$BI$6)</f>
        <v>40</v>
      </c>
      <c r="U231" s="1114"/>
      <c r="V231" s="1114"/>
      <c r="W231" s="1114"/>
      <c r="X231" s="203" t="s">
        <v>268</v>
      </c>
      <c r="Y231" s="1125">
        <f>ROUNDDOWN(O231/T231,1)</f>
        <v>0</v>
      </c>
      <c r="Z231" s="1125"/>
      <c r="AA231" s="1125"/>
      <c r="AB231" s="1125"/>
      <c r="AC231" s="116"/>
      <c r="AD231" s="116"/>
      <c r="AE231" s="1128">
        <f>IF($AL$228="週",AN226,AL226)</f>
        <v>0</v>
      </c>
      <c r="AF231" s="1128"/>
      <c r="AG231" s="1128"/>
      <c r="AH231" s="1128"/>
      <c r="AI231" s="203" t="s">
        <v>286</v>
      </c>
      <c r="AJ231" s="1114">
        <f>IF($AL$228="週",$BE$6,$BI$6)</f>
        <v>40</v>
      </c>
      <c r="AK231" s="1114"/>
      <c r="AL231" s="1114"/>
      <c r="AM231" s="1114"/>
      <c r="AN231" s="203" t="s">
        <v>268</v>
      </c>
      <c r="AO231" s="1125">
        <f>ROUNDDOWN(AE231/AJ231,1)</f>
        <v>0</v>
      </c>
      <c r="AP231" s="1125"/>
      <c r="AQ231" s="1125"/>
      <c r="AR231" s="1125"/>
      <c r="AS231" s="116"/>
      <c r="AT231" s="116"/>
      <c r="AU231" s="116"/>
      <c r="AV231" s="116"/>
      <c r="AW231" s="116"/>
      <c r="AX231" s="116"/>
      <c r="AY231" s="116"/>
      <c r="AZ231" s="116"/>
      <c r="BA231" s="116"/>
      <c r="BB231" s="116"/>
      <c r="BC231" s="116"/>
      <c r="BD231" s="116"/>
      <c r="BE231" s="116"/>
      <c r="BF231" s="116"/>
      <c r="BG231" s="116"/>
      <c r="BH231" s="116"/>
    </row>
    <row r="232" spans="2:66" ht="20.25" customHeight="1" x14ac:dyDescent="0.15">
      <c r="M232" s="116"/>
      <c r="N232" s="116"/>
      <c r="O232" s="116"/>
      <c r="P232" s="116"/>
      <c r="Q232" s="116"/>
      <c r="R232" s="116"/>
      <c r="S232" s="116"/>
      <c r="T232" s="116"/>
      <c r="U232" s="116"/>
      <c r="V232" s="116"/>
      <c r="W232" s="116"/>
      <c r="X232" s="121"/>
      <c r="Y232" s="116" t="s">
        <v>287</v>
      </c>
      <c r="Z232" s="116"/>
      <c r="AA232" s="116"/>
      <c r="AB232" s="116"/>
      <c r="AC232" s="116"/>
      <c r="AD232" s="116"/>
      <c r="AE232" s="116"/>
      <c r="AF232" s="116"/>
      <c r="AG232" s="116"/>
      <c r="AH232" s="116"/>
      <c r="AI232" s="116"/>
      <c r="AJ232" s="116"/>
      <c r="AK232" s="116"/>
      <c r="AL232" s="116"/>
      <c r="AM232" s="116"/>
      <c r="AN232" s="121"/>
      <c r="AO232" s="116" t="s">
        <v>287</v>
      </c>
      <c r="AP232" s="116"/>
      <c r="AQ232" s="116"/>
      <c r="AR232" s="116"/>
      <c r="AS232" s="116"/>
      <c r="AT232" s="116"/>
      <c r="AU232" s="116"/>
      <c r="AV232" s="116"/>
      <c r="AW232" s="116"/>
      <c r="AX232" s="116"/>
      <c r="AY232" s="116"/>
      <c r="AZ232" s="116"/>
      <c r="BA232" s="116"/>
      <c r="BB232" s="116"/>
      <c r="BC232" s="116"/>
      <c r="BD232" s="116"/>
      <c r="BE232" s="116"/>
      <c r="BF232" s="116"/>
      <c r="BG232" s="116"/>
      <c r="BH232" s="116"/>
    </row>
    <row r="233" spans="2:66" ht="20.25" customHeight="1" x14ac:dyDescent="0.15">
      <c r="M233" s="116"/>
      <c r="N233" s="116"/>
      <c r="O233" s="116" t="s">
        <v>288</v>
      </c>
      <c r="P233" s="116"/>
      <c r="Q233" s="116"/>
      <c r="R233" s="116"/>
      <c r="S233" s="116"/>
      <c r="T233" s="116"/>
      <c r="U233" s="116"/>
      <c r="V233" s="116"/>
      <c r="W233" s="116"/>
      <c r="X233" s="121"/>
      <c r="Y233" s="116"/>
      <c r="Z233" s="116"/>
      <c r="AA233" s="116"/>
      <c r="AB233" s="116"/>
      <c r="AC233" s="116"/>
      <c r="AD233" s="116"/>
      <c r="AE233" s="116" t="s">
        <v>289</v>
      </c>
      <c r="AF233" s="116"/>
      <c r="AG233" s="116"/>
      <c r="AH233" s="116"/>
      <c r="AI233" s="116"/>
      <c r="AJ233" s="116"/>
      <c r="AK233" s="116"/>
      <c r="AL233" s="116"/>
      <c r="AM233" s="116"/>
      <c r="AN233" s="121"/>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row>
    <row r="234" spans="2:66" ht="20.25" customHeight="1" x14ac:dyDescent="0.15">
      <c r="M234" s="116"/>
      <c r="N234" s="116"/>
      <c r="O234" s="116" t="s">
        <v>261</v>
      </c>
      <c r="P234" s="116"/>
      <c r="Q234" s="116"/>
      <c r="R234" s="116"/>
      <c r="S234" s="116"/>
      <c r="T234" s="116"/>
      <c r="U234" s="116"/>
      <c r="V234" s="116"/>
      <c r="W234" s="116"/>
      <c r="X234" s="121"/>
      <c r="Y234" s="1115"/>
      <c r="Z234" s="1115"/>
      <c r="AA234" s="1115"/>
      <c r="AB234" s="1115"/>
      <c r="AC234" s="116"/>
      <c r="AD234" s="116"/>
      <c r="AE234" s="116" t="s">
        <v>261</v>
      </c>
      <c r="AF234" s="116"/>
      <c r="AG234" s="116"/>
      <c r="AH234" s="116"/>
      <c r="AI234" s="116"/>
      <c r="AJ234" s="116"/>
      <c r="AK234" s="116"/>
      <c r="AL234" s="116"/>
      <c r="AM234" s="116"/>
      <c r="AN234" s="121"/>
      <c r="AO234" s="1115"/>
      <c r="AP234" s="1115"/>
      <c r="AQ234" s="1115"/>
      <c r="AR234" s="1115"/>
      <c r="AS234" s="116"/>
      <c r="AT234" s="116"/>
      <c r="AU234" s="116"/>
      <c r="AV234" s="116"/>
      <c r="AW234" s="116"/>
      <c r="AX234" s="116"/>
      <c r="AY234" s="116"/>
      <c r="AZ234" s="116"/>
      <c r="BA234" s="116"/>
      <c r="BB234" s="116"/>
      <c r="BC234" s="116"/>
      <c r="BD234" s="116"/>
      <c r="BE234" s="116"/>
      <c r="BF234" s="116"/>
      <c r="BG234" s="116"/>
      <c r="BH234" s="116"/>
    </row>
    <row r="235" spans="2:66" ht="20.25" customHeight="1" x14ac:dyDescent="0.15">
      <c r="M235" s="116"/>
      <c r="N235" s="116"/>
      <c r="O235" s="116" t="s">
        <v>290</v>
      </c>
      <c r="P235" s="116"/>
      <c r="Q235" s="116"/>
      <c r="R235" s="116"/>
      <c r="S235" s="116"/>
      <c r="T235" s="116" t="s">
        <v>291</v>
      </c>
      <c r="U235" s="116"/>
      <c r="V235" s="116"/>
      <c r="W235" s="116"/>
      <c r="X235" s="116"/>
      <c r="Y235" s="1109" t="s">
        <v>265</v>
      </c>
      <c r="Z235" s="1109"/>
      <c r="AA235" s="1109"/>
      <c r="AB235" s="1109"/>
      <c r="AC235" s="116"/>
      <c r="AD235" s="116"/>
      <c r="AE235" s="116" t="s">
        <v>290</v>
      </c>
      <c r="AF235" s="116"/>
      <c r="AG235" s="116"/>
      <c r="AH235" s="116"/>
      <c r="AI235" s="116"/>
      <c r="AJ235" s="116" t="s">
        <v>291</v>
      </c>
      <c r="AK235" s="116"/>
      <c r="AL235" s="116"/>
      <c r="AM235" s="116"/>
      <c r="AN235" s="116"/>
      <c r="AO235" s="1109" t="s">
        <v>265</v>
      </c>
      <c r="AP235" s="1109"/>
      <c r="AQ235" s="1109"/>
      <c r="AR235" s="1109"/>
      <c r="AS235" s="116"/>
      <c r="AT235" s="116"/>
      <c r="AU235" s="116"/>
      <c r="AV235" s="116"/>
      <c r="AW235" s="116"/>
      <c r="AX235" s="116"/>
      <c r="AY235" s="116"/>
      <c r="AZ235" s="116"/>
      <c r="BA235" s="116"/>
      <c r="BB235" s="116"/>
      <c r="BC235" s="116"/>
      <c r="BD235" s="116"/>
      <c r="BE235" s="116"/>
      <c r="BF235" s="116"/>
      <c r="BG235" s="116"/>
      <c r="BH235" s="116"/>
    </row>
    <row r="236" spans="2:66" ht="20.25" customHeight="1" x14ac:dyDescent="0.15">
      <c r="M236" s="116"/>
      <c r="N236" s="116"/>
      <c r="O236" s="1114">
        <f>AA226</f>
        <v>0</v>
      </c>
      <c r="P236" s="1114"/>
      <c r="Q236" s="1114"/>
      <c r="R236" s="1114"/>
      <c r="S236" s="203" t="s">
        <v>267</v>
      </c>
      <c r="T236" s="1125">
        <f>Y231</f>
        <v>0</v>
      </c>
      <c r="U236" s="1125"/>
      <c r="V236" s="1125"/>
      <c r="W236" s="1125"/>
      <c r="X236" s="203" t="s">
        <v>268</v>
      </c>
      <c r="Y236" s="1097">
        <f>ROUNDDOWN(O236+T236,1)</f>
        <v>0</v>
      </c>
      <c r="Z236" s="1097"/>
      <c r="AA236" s="1097"/>
      <c r="AB236" s="1097"/>
      <c r="AC236" s="207"/>
      <c r="AD236" s="207"/>
      <c r="AE236" s="1126">
        <f>AQ226</f>
        <v>0</v>
      </c>
      <c r="AF236" s="1126"/>
      <c r="AG236" s="1126"/>
      <c r="AH236" s="1126"/>
      <c r="AI236" s="208" t="s">
        <v>267</v>
      </c>
      <c r="AJ236" s="1127">
        <f>AO231</f>
        <v>0</v>
      </c>
      <c r="AK236" s="1127"/>
      <c r="AL236" s="1127"/>
      <c r="AM236" s="1127"/>
      <c r="AN236" s="208" t="s">
        <v>268</v>
      </c>
      <c r="AO236" s="1097">
        <f>ROUNDDOWN(AE236+AJ236,1)</f>
        <v>0</v>
      </c>
      <c r="AP236" s="1097"/>
      <c r="AQ236" s="1097"/>
      <c r="AR236" s="1097"/>
      <c r="AS236" s="116"/>
      <c r="AT236" s="116"/>
      <c r="AU236" s="116"/>
      <c r="AV236" s="116"/>
      <c r="AW236" s="116"/>
      <c r="AX236" s="116"/>
      <c r="AY236" s="116"/>
      <c r="AZ236" s="116"/>
      <c r="BA236" s="116"/>
      <c r="BB236" s="116"/>
      <c r="BC236" s="116"/>
      <c r="BD236" s="116"/>
      <c r="BE236" s="116"/>
      <c r="BF236" s="116"/>
      <c r="BG236" s="116"/>
      <c r="BH236" s="116"/>
    </row>
    <row r="237" spans="2:66" ht="20.25" customHeight="1" x14ac:dyDescent="0.15"/>
    <row r="238" spans="2:66" ht="20.25" customHeight="1" x14ac:dyDescent="0.15"/>
    <row r="239" spans="2:66" ht="20.25" customHeight="1" x14ac:dyDescent="0.15"/>
    <row r="240" spans="2:66"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7:63" x14ac:dyDescent="0.15">
      <c r="G283" s="123"/>
      <c r="H283" s="123"/>
      <c r="I283" s="123"/>
      <c r="J283" s="123"/>
      <c r="K283" s="123"/>
      <c r="L283" s="123"/>
      <c r="M283" s="123"/>
      <c r="N283" s="123"/>
      <c r="O283" s="210"/>
      <c r="P283" s="210"/>
      <c r="Q283" s="210"/>
      <c r="R283" s="210"/>
      <c r="S283" s="210"/>
      <c r="T283" s="210"/>
      <c r="U283" s="210"/>
      <c r="V283" s="210"/>
      <c r="W283" s="210"/>
      <c r="X283" s="210"/>
      <c r="Y283" s="210"/>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210"/>
      <c r="BJ283" s="210"/>
      <c r="BK283" s="210"/>
    </row>
    <row r="284" spans="7:63" x14ac:dyDescent="0.15">
      <c r="G284" s="123"/>
      <c r="H284" s="123"/>
      <c r="I284" s="123"/>
      <c r="J284" s="123"/>
      <c r="K284" s="123"/>
      <c r="L284" s="123"/>
      <c r="M284" s="123"/>
      <c r="N284" s="123"/>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row>
    <row r="285" spans="7:63" x14ac:dyDescent="0.15">
      <c r="G285" s="211"/>
      <c r="H285" s="211"/>
      <c r="I285" s="211"/>
      <c r="J285" s="211"/>
      <c r="K285" s="211"/>
      <c r="L285" s="211"/>
      <c r="M285" s="211"/>
      <c r="N285" s="211"/>
      <c r="O285" s="123"/>
      <c r="P285" s="123"/>
    </row>
    <row r="286" spans="7:63" x14ac:dyDescent="0.15">
      <c r="G286" s="211"/>
      <c r="H286" s="211"/>
      <c r="I286" s="211"/>
      <c r="J286" s="211"/>
      <c r="K286" s="211"/>
      <c r="L286" s="211"/>
      <c r="M286" s="211"/>
      <c r="N286" s="211"/>
      <c r="O286" s="123"/>
      <c r="P286" s="123"/>
    </row>
    <row r="287" spans="7:63" x14ac:dyDescent="0.15">
      <c r="G287" s="123"/>
      <c r="H287" s="123"/>
      <c r="I287" s="123"/>
      <c r="J287" s="123"/>
      <c r="K287" s="123"/>
      <c r="L287" s="123"/>
      <c r="M287" s="123"/>
      <c r="N287" s="123"/>
    </row>
    <row r="288" spans="7:63" x14ac:dyDescent="0.15">
      <c r="G288" s="123"/>
      <c r="H288" s="123"/>
      <c r="I288" s="123"/>
      <c r="J288" s="123"/>
      <c r="K288" s="123"/>
      <c r="L288" s="123"/>
      <c r="M288" s="123"/>
      <c r="N288" s="123"/>
    </row>
    <row r="289" spans="7:14" x14ac:dyDescent="0.15">
      <c r="G289" s="123"/>
      <c r="H289" s="123"/>
      <c r="I289" s="123"/>
      <c r="J289" s="123"/>
      <c r="K289" s="123"/>
      <c r="L289" s="123"/>
      <c r="M289" s="123"/>
      <c r="N289" s="123"/>
    </row>
    <row r="290" spans="7:14" x14ac:dyDescent="0.15">
      <c r="G290" s="123"/>
      <c r="H290" s="123"/>
      <c r="I290" s="123"/>
      <c r="J290" s="123"/>
      <c r="K290" s="123"/>
      <c r="L290" s="123"/>
      <c r="M290" s="123"/>
      <c r="N290" s="123"/>
    </row>
  </sheetData>
  <sheetProtection sheet="1" insertRows="0" deleteRows="0"/>
  <mergeCells count="1337">
    <mergeCell ref="BP3:BQ4"/>
    <mergeCell ref="AU230:AV230"/>
    <mergeCell ref="AW230:AZ230"/>
    <mergeCell ref="O231:R231"/>
    <mergeCell ref="T231:W231"/>
    <mergeCell ref="Y231:AB231"/>
    <mergeCell ref="AE231:AH231"/>
    <mergeCell ref="AJ231:AM231"/>
    <mergeCell ref="AO231:AR231"/>
    <mergeCell ref="AA225:AB225"/>
    <mergeCell ref="AE225:AF225"/>
    <mergeCell ref="AG225:AH225"/>
    <mergeCell ref="AI225:AJ225"/>
    <mergeCell ref="AL225:AM225"/>
    <mergeCell ref="AN225:AO225"/>
    <mergeCell ref="O225:P225"/>
    <mergeCell ref="Q225:R225"/>
    <mergeCell ref="S225:T225"/>
    <mergeCell ref="V225:W225"/>
    <mergeCell ref="X225:Y225"/>
    <mergeCell ref="AU228:AV228"/>
    <mergeCell ref="AW228:AZ228"/>
    <mergeCell ref="AU229:AV229"/>
    <mergeCell ref="AW229:AZ229"/>
    <mergeCell ref="AU226:AV226"/>
    <mergeCell ref="AW226:AZ226"/>
    <mergeCell ref="AU227:AV227"/>
    <mergeCell ref="AW227:AZ227"/>
    <mergeCell ref="AG226:AH226"/>
    <mergeCell ref="AI226:AJ226"/>
    <mergeCell ref="AG224:AH224"/>
    <mergeCell ref="AI224:AJ224"/>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O223:P223"/>
    <mergeCell ref="Q223:R223"/>
    <mergeCell ref="S223:T223"/>
    <mergeCell ref="V223:W223"/>
    <mergeCell ref="X223:Y223"/>
    <mergeCell ref="AA223:AB223"/>
    <mergeCell ref="AE223:AF223"/>
    <mergeCell ref="AG223:AH223"/>
    <mergeCell ref="AI223:AJ223"/>
    <mergeCell ref="AL226:AM226"/>
    <mergeCell ref="AN226:AO226"/>
    <mergeCell ref="AQ226:AR226"/>
    <mergeCell ref="AQ225:AR225"/>
    <mergeCell ref="O226:P226"/>
    <mergeCell ref="Q226:R226"/>
    <mergeCell ref="S226:T226"/>
    <mergeCell ref="V226:W226"/>
    <mergeCell ref="X226:Y226"/>
    <mergeCell ref="AA226:AB226"/>
    <mergeCell ref="AE226:AF226"/>
    <mergeCell ref="AL224:AM224"/>
    <mergeCell ref="AN224:AO224"/>
    <mergeCell ref="AQ224:AR224"/>
    <mergeCell ref="BJ221:BM221"/>
    <mergeCell ref="O222:P222"/>
    <mergeCell ref="Q222:R222"/>
    <mergeCell ref="S222:T222"/>
    <mergeCell ref="V222:W222"/>
    <mergeCell ref="X222:Y222"/>
    <mergeCell ref="AA222:AB222"/>
    <mergeCell ref="AE222:AF222"/>
    <mergeCell ref="AG222:AH222"/>
    <mergeCell ref="V221:W221"/>
    <mergeCell ref="X221:Y221"/>
    <mergeCell ref="AG221:AH221"/>
    <mergeCell ref="AI221:AJ221"/>
    <mergeCell ref="AL221:AM221"/>
    <mergeCell ref="AN221:AO221"/>
    <mergeCell ref="AL223:AM223"/>
    <mergeCell ref="AN223:AO223"/>
    <mergeCell ref="AQ223:AR223"/>
    <mergeCell ref="O224:P224"/>
    <mergeCell ref="Q224:R224"/>
    <mergeCell ref="S224:T224"/>
    <mergeCell ref="V224:W224"/>
    <mergeCell ref="X224:Y224"/>
    <mergeCell ref="AA224:AB224"/>
    <mergeCell ref="AE224:AF224"/>
    <mergeCell ref="BJ219:BM219"/>
    <mergeCell ref="O220:P221"/>
    <mergeCell ref="Q220:T220"/>
    <mergeCell ref="V220:Y220"/>
    <mergeCell ref="AE220:AF221"/>
    <mergeCell ref="AG220:AJ220"/>
    <mergeCell ref="AL220:AO220"/>
    <mergeCell ref="BJ220:BM220"/>
    <mergeCell ref="Q221:R221"/>
    <mergeCell ref="S221:T221"/>
    <mergeCell ref="BE222:BH222"/>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17:B18"/>
    <mergeCell ref="C17:C18"/>
    <mergeCell ref="D17:F18"/>
    <mergeCell ref="G17:H18"/>
    <mergeCell ref="M17:N18"/>
    <mergeCell ref="O17:R18"/>
    <mergeCell ref="S17:W18"/>
    <mergeCell ref="AX1:BM1"/>
    <mergeCell ref="AG2:AH2"/>
    <mergeCell ref="AJ2:AK2"/>
    <mergeCell ref="AN2:AO2"/>
    <mergeCell ref="AX2:BM2"/>
    <mergeCell ref="BI3:BL3"/>
    <mergeCell ref="BC13:BE13"/>
    <mergeCell ref="O12:R16"/>
    <mergeCell ref="S12:W16"/>
    <mergeCell ref="AA12:BE12"/>
    <mergeCell ref="BF12:BG16"/>
    <mergeCell ref="BH12:BI16"/>
    <mergeCell ref="BJ12:BN16"/>
    <mergeCell ref="AA13:AG13"/>
    <mergeCell ref="AH13:AN13"/>
    <mergeCell ref="AO13:AU13"/>
    <mergeCell ref="AV13:BB13"/>
    <mergeCell ref="BI4:BL4"/>
    <mergeCell ref="BE6:BF6"/>
    <mergeCell ref="BI6:BJ6"/>
    <mergeCell ref="BI8:BJ8"/>
    <mergeCell ref="BI10:BJ10"/>
  </mergeCells>
  <phoneticPr fontId="2"/>
  <conditionalFormatting sqref="O231:R231">
    <cfRule type="expression" dxfId="107" priority="174">
      <formula>INDIRECT(ADDRESS(ROW(),COLUMN()))=TRUNC(INDIRECT(ADDRESS(ROW(),COLUMN())))</formula>
    </cfRule>
  </conditionalFormatting>
  <conditionalFormatting sqref="Q222:AB226">
    <cfRule type="expression" dxfId="106" priority="176">
      <formula>INDIRECT(ADDRESS(ROW(),COLUMN()))=TRUNC(INDIRECT(ADDRESS(ROW(),COLUMN())))</formula>
    </cfRule>
  </conditionalFormatting>
  <conditionalFormatting sqref="AA220:AB220 AD220 AA229:AD229">
    <cfRule type="expression" dxfId="105" priority="209">
      <formula>OR(#REF!=$B218,#REF!=$B218)</formula>
    </cfRule>
  </conditionalFormatting>
  <conditionalFormatting sqref="AA230:AD230">
    <cfRule type="expression" dxfId="104" priority="208">
      <formula>OR(#REF!=$B217,#REF!=$B217)</formula>
    </cfRule>
  </conditionalFormatting>
  <conditionalFormatting sqref="AA18:BI18">
    <cfRule type="expression" dxfId="103" priority="170">
      <formula>INDIRECT(ADDRESS(ROW(),COLUMN()))=TRUNC(INDIRECT(ADDRESS(ROW(),COLUMN())))</formula>
    </cfRule>
  </conditionalFormatting>
  <conditionalFormatting sqref="AA20:BI20">
    <cfRule type="expression" dxfId="102" priority="171">
      <formula>INDIRECT(ADDRESS(ROW(),COLUMN()))=TRUNC(INDIRECT(ADDRESS(ROW(),COLUMN())))</formula>
    </cfRule>
  </conditionalFormatting>
  <conditionalFormatting sqref="AA22:BI22">
    <cfRule type="expression" dxfId="101" priority="169">
      <formula>INDIRECT(ADDRESS(ROW(),COLUMN()))=TRUNC(INDIRECT(ADDRESS(ROW(),COLUMN())))</formula>
    </cfRule>
  </conditionalFormatting>
  <conditionalFormatting sqref="AA24:BI24">
    <cfRule type="expression" dxfId="100" priority="168">
      <formula>INDIRECT(ADDRESS(ROW(),COLUMN()))=TRUNC(INDIRECT(ADDRESS(ROW(),COLUMN())))</formula>
    </cfRule>
  </conditionalFormatting>
  <conditionalFormatting sqref="AA26:BI26">
    <cfRule type="expression" dxfId="99" priority="167">
      <formula>INDIRECT(ADDRESS(ROW(),COLUMN()))=TRUNC(INDIRECT(ADDRESS(ROW(),COLUMN())))</formula>
    </cfRule>
  </conditionalFormatting>
  <conditionalFormatting sqref="AA28:BI28">
    <cfRule type="expression" dxfId="98" priority="166">
      <formula>INDIRECT(ADDRESS(ROW(),COLUMN()))=TRUNC(INDIRECT(ADDRESS(ROW(),COLUMN())))</formula>
    </cfRule>
  </conditionalFormatting>
  <conditionalFormatting sqref="AA30:BI30">
    <cfRule type="expression" dxfId="97" priority="165">
      <formula>INDIRECT(ADDRESS(ROW(),COLUMN()))=TRUNC(INDIRECT(ADDRESS(ROW(),COLUMN())))</formula>
    </cfRule>
  </conditionalFormatting>
  <conditionalFormatting sqref="AA32:BI32">
    <cfRule type="expression" dxfId="96" priority="164">
      <formula>INDIRECT(ADDRESS(ROW(),COLUMN()))=TRUNC(INDIRECT(ADDRESS(ROW(),COLUMN())))</formula>
    </cfRule>
  </conditionalFormatting>
  <conditionalFormatting sqref="AA34:BI34">
    <cfRule type="expression" dxfId="95" priority="163">
      <formula>INDIRECT(ADDRESS(ROW(),COLUMN()))=TRUNC(INDIRECT(ADDRESS(ROW(),COLUMN())))</formula>
    </cfRule>
  </conditionalFormatting>
  <conditionalFormatting sqref="AA36:BI36">
    <cfRule type="expression" dxfId="94" priority="162">
      <formula>INDIRECT(ADDRESS(ROW(),COLUMN()))=TRUNC(INDIRECT(ADDRESS(ROW(),COLUMN())))</formula>
    </cfRule>
  </conditionalFormatting>
  <conditionalFormatting sqref="AA38:BI38">
    <cfRule type="expression" dxfId="93" priority="161">
      <formula>INDIRECT(ADDRESS(ROW(),COLUMN()))=TRUNC(INDIRECT(ADDRESS(ROW(),COLUMN())))</formula>
    </cfRule>
  </conditionalFormatting>
  <conditionalFormatting sqref="AA40:BI40">
    <cfRule type="expression" dxfId="92" priority="160">
      <formula>INDIRECT(ADDRESS(ROW(),COLUMN()))=TRUNC(INDIRECT(ADDRESS(ROW(),COLUMN())))</formula>
    </cfRule>
  </conditionalFormatting>
  <conditionalFormatting sqref="AA42:BI42">
    <cfRule type="expression" dxfId="91" priority="159">
      <formula>INDIRECT(ADDRESS(ROW(),COLUMN()))=TRUNC(INDIRECT(ADDRESS(ROW(),COLUMN())))</formula>
    </cfRule>
  </conditionalFormatting>
  <conditionalFormatting sqref="AA44:BI44">
    <cfRule type="expression" dxfId="90" priority="158">
      <formula>INDIRECT(ADDRESS(ROW(),COLUMN()))=TRUNC(INDIRECT(ADDRESS(ROW(),COLUMN())))</formula>
    </cfRule>
  </conditionalFormatting>
  <conditionalFormatting sqref="AA46:BI46">
    <cfRule type="expression" dxfId="89" priority="157">
      <formula>INDIRECT(ADDRESS(ROW(),COLUMN()))=TRUNC(INDIRECT(ADDRESS(ROW(),COLUMN())))</formula>
    </cfRule>
  </conditionalFormatting>
  <conditionalFormatting sqref="AA48:BI48">
    <cfRule type="expression" dxfId="88" priority="156">
      <formula>INDIRECT(ADDRESS(ROW(),COLUMN()))=TRUNC(INDIRECT(ADDRESS(ROW(),COLUMN())))</formula>
    </cfRule>
  </conditionalFormatting>
  <conditionalFormatting sqref="AA50:BI50">
    <cfRule type="expression" dxfId="87" priority="155">
      <formula>INDIRECT(ADDRESS(ROW(),COLUMN()))=TRUNC(INDIRECT(ADDRESS(ROW(),COLUMN())))</formula>
    </cfRule>
  </conditionalFormatting>
  <conditionalFormatting sqref="AA52:BI52">
    <cfRule type="expression" dxfId="86" priority="154">
      <formula>INDIRECT(ADDRESS(ROW(),COLUMN()))=TRUNC(INDIRECT(ADDRESS(ROW(),COLUMN())))</formula>
    </cfRule>
  </conditionalFormatting>
  <conditionalFormatting sqref="AA54:BI54">
    <cfRule type="expression" dxfId="85" priority="153">
      <formula>INDIRECT(ADDRESS(ROW(),COLUMN()))=TRUNC(INDIRECT(ADDRESS(ROW(),COLUMN())))</formula>
    </cfRule>
  </conditionalFormatting>
  <conditionalFormatting sqref="AA56:BI56">
    <cfRule type="expression" dxfId="84" priority="152">
      <formula>INDIRECT(ADDRESS(ROW(),COLUMN()))=TRUNC(INDIRECT(ADDRESS(ROW(),COLUMN())))</formula>
    </cfRule>
  </conditionalFormatting>
  <conditionalFormatting sqref="AA58:BI58">
    <cfRule type="expression" dxfId="83" priority="151">
      <formula>INDIRECT(ADDRESS(ROW(),COLUMN()))=TRUNC(INDIRECT(ADDRESS(ROW(),COLUMN())))</formula>
    </cfRule>
  </conditionalFormatting>
  <conditionalFormatting sqref="AA60:BI60">
    <cfRule type="expression" dxfId="82" priority="150">
      <formula>INDIRECT(ADDRESS(ROW(),COLUMN()))=TRUNC(INDIRECT(ADDRESS(ROW(),COLUMN())))</formula>
    </cfRule>
  </conditionalFormatting>
  <conditionalFormatting sqref="AA62:BI62">
    <cfRule type="expression" dxfId="81" priority="149">
      <formula>INDIRECT(ADDRESS(ROW(),COLUMN()))=TRUNC(INDIRECT(ADDRESS(ROW(),COLUMN())))</formula>
    </cfRule>
  </conditionalFormatting>
  <conditionalFormatting sqref="AA64:BI64">
    <cfRule type="expression" dxfId="80" priority="148">
      <formula>INDIRECT(ADDRESS(ROW(),COLUMN()))=TRUNC(INDIRECT(ADDRESS(ROW(),COLUMN())))</formula>
    </cfRule>
  </conditionalFormatting>
  <conditionalFormatting sqref="AA66:BI66">
    <cfRule type="expression" dxfId="79" priority="147">
      <formula>INDIRECT(ADDRESS(ROW(),COLUMN()))=TRUNC(INDIRECT(ADDRESS(ROW(),COLUMN())))</formula>
    </cfRule>
  </conditionalFormatting>
  <conditionalFormatting sqref="AA68:BI68">
    <cfRule type="expression" dxfId="78" priority="146">
      <formula>INDIRECT(ADDRESS(ROW(),COLUMN()))=TRUNC(INDIRECT(ADDRESS(ROW(),COLUMN())))</formula>
    </cfRule>
  </conditionalFormatting>
  <conditionalFormatting sqref="AA70:BI70">
    <cfRule type="expression" dxfId="77" priority="145">
      <formula>INDIRECT(ADDRESS(ROW(),COLUMN()))=TRUNC(INDIRECT(ADDRESS(ROW(),COLUMN())))</formula>
    </cfRule>
  </conditionalFormatting>
  <conditionalFormatting sqref="AA72:BI72">
    <cfRule type="expression" dxfId="76" priority="144">
      <formula>INDIRECT(ADDRESS(ROW(),COLUMN()))=TRUNC(INDIRECT(ADDRESS(ROW(),COLUMN())))</formula>
    </cfRule>
  </conditionalFormatting>
  <conditionalFormatting sqref="AA74:BI74">
    <cfRule type="expression" dxfId="75" priority="143">
      <formula>INDIRECT(ADDRESS(ROW(),COLUMN()))=TRUNC(INDIRECT(ADDRESS(ROW(),COLUMN())))</formula>
    </cfRule>
  </conditionalFormatting>
  <conditionalFormatting sqref="AA76:BI76">
    <cfRule type="expression" dxfId="74" priority="141">
      <formula>INDIRECT(ADDRESS(ROW(),COLUMN()))=TRUNC(INDIRECT(ADDRESS(ROW(),COLUMN())))</formula>
    </cfRule>
  </conditionalFormatting>
  <conditionalFormatting sqref="AA78:BI78">
    <cfRule type="expression" dxfId="73" priority="139">
      <formula>INDIRECT(ADDRESS(ROW(),COLUMN()))=TRUNC(INDIRECT(ADDRESS(ROW(),COLUMN())))</formula>
    </cfRule>
  </conditionalFormatting>
  <conditionalFormatting sqref="AA80:BI80">
    <cfRule type="expression" dxfId="72" priority="137">
      <formula>INDIRECT(ADDRESS(ROW(),COLUMN()))=TRUNC(INDIRECT(ADDRESS(ROW(),COLUMN())))</formula>
    </cfRule>
  </conditionalFormatting>
  <conditionalFormatting sqref="AA82:BI82">
    <cfRule type="expression" dxfId="71" priority="135">
      <formula>INDIRECT(ADDRESS(ROW(),COLUMN()))=TRUNC(INDIRECT(ADDRESS(ROW(),COLUMN())))</formula>
    </cfRule>
  </conditionalFormatting>
  <conditionalFormatting sqref="AA84:BI84">
    <cfRule type="expression" dxfId="70" priority="133">
      <formula>INDIRECT(ADDRESS(ROW(),COLUMN()))=TRUNC(INDIRECT(ADDRESS(ROW(),COLUMN())))</formula>
    </cfRule>
  </conditionalFormatting>
  <conditionalFormatting sqref="AA86:BI86">
    <cfRule type="expression" dxfId="69" priority="131">
      <formula>INDIRECT(ADDRESS(ROW(),COLUMN()))=TRUNC(INDIRECT(ADDRESS(ROW(),COLUMN())))</formula>
    </cfRule>
  </conditionalFormatting>
  <conditionalFormatting sqref="AA88:BI88">
    <cfRule type="expression" dxfId="68" priority="129">
      <formula>INDIRECT(ADDRESS(ROW(),COLUMN()))=TRUNC(INDIRECT(ADDRESS(ROW(),COLUMN())))</formula>
    </cfRule>
  </conditionalFormatting>
  <conditionalFormatting sqref="AA90:BI90">
    <cfRule type="expression" dxfId="67" priority="127">
      <formula>INDIRECT(ADDRESS(ROW(),COLUMN()))=TRUNC(INDIRECT(ADDRESS(ROW(),COLUMN())))</formula>
    </cfRule>
  </conditionalFormatting>
  <conditionalFormatting sqref="AA92:BI92">
    <cfRule type="expression" dxfId="66" priority="125">
      <formula>INDIRECT(ADDRESS(ROW(),COLUMN()))=TRUNC(INDIRECT(ADDRESS(ROW(),COLUMN())))</formula>
    </cfRule>
  </conditionalFormatting>
  <conditionalFormatting sqref="AA94:BI94">
    <cfRule type="expression" dxfId="65" priority="123">
      <formula>INDIRECT(ADDRESS(ROW(),COLUMN()))=TRUNC(INDIRECT(ADDRESS(ROW(),COLUMN())))</formula>
    </cfRule>
  </conditionalFormatting>
  <conditionalFormatting sqref="AA96:BI96">
    <cfRule type="expression" dxfId="64" priority="121">
      <formula>INDIRECT(ADDRESS(ROW(),COLUMN()))=TRUNC(INDIRECT(ADDRESS(ROW(),COLUMN())))</formula>
    </cfRule>
  </conditionalFormatting>
  <conditionalFormatting sqref="AA98:BI98">
    <cfRule type="expression" dxfId="63" priority="119">
      <formula>INDIRECT(ADDRESS(ROW(),COLUMN()))=TRUNC(INDIRECT(ADDRESS(ROW(),COLUMN())))</formula>
    </cfRule>
  </conditionalFormatting>
  <conditionalFormatting sqref="AA100:BI100">
    <cfRule type="expression" dxfId="62" priority="117">
      <formula>INDIRECT(ADDRESS(ROW(),COLUMN()))=TRUNC(INDIRECT(ADDRESS(ROW(),COLUMN())))</formula>
    </cfRule>
  </conditionalFormatting>
  <conditionalFormatting sqref="AA102:BI102">
    <cfRule type="expression" dxfId="61" priority="115">
      <formula>INDIRECT(ADDRESS(ROW(),COLUMN()))=TRUNC(INDIRECT(ADDRESS(ROW(),COLUMN())))</formula>
    </cfRule>
  </conditionalFormatting>
  <conditionalFormatting sqref="AA104:BI104">
    <cfRule type="expression" dxfId="60" priority="113">
      <formula>INDIRECT(ADDRESS(ROW(),COLUMN()))=TRUNC(INDIRECT(ADDRESS(ROW(),COLUMN())))</formula>
    </cfRule>
  </conditionalFormatting>
  <conditionalFormatting sqref="AA106:BI106">
    <cfRule type="expression" dxfId="59" priority="111">
      <formula>INDIRECT(ADDRESS(ROW(),COLUMN()))=TRUNC(INDIRECT(ADDRESS(ROW(),COLUMN())))</formula>
    </cfRule>
  </conditionalFormatting>
  <conditionalFormatting sqref="AA108:BI108">
    <cfRule type="expression" dxfId="58" priority="109">
      <formula>INDIRECT(ADDRESS(ROW(),COLUMN()))=TRUNC(INDIRECT(ADDRESS(ROW(),COLUMN())))</formula>
    </cfRule>
  </conditionalFormatting>
  <conditionalFormatting sqref="AA110:BI110">
    <cfRule type="expression" dxfId="57" priority="107">
      <formula>INDIRECT(ADDRESS(ROW(),COLUMN()))=TRUNC(INDIRECT(ADDRESS(ROW(),COLUMN())))</formula>
    </cfRule>
  </conditionalFormatting>
  <conditionalFormatting sqref="AA112:BI112">
    <cfRule type="expression" dxfId="56" priority="105">
      <formula>INDIRECT(ADDRESS(ROW(),COLUMN()))=TRUNC(INDIRECT(ADDRESS(ROW(),COLUMN())))</formula>
    </cfRule>
  </conditionalFormatting>
  <conditionalFormatting sqref="AA114:BI114">
    <cfRule type="expression" dxfId="55" priority="103">
      <formula>INDIRECT(ADDRESS(ROW(),COLUMN()))=TRUNC(INDIRECT(ADDRESS(ROW(),COLUMN())))</formula>
    </cfRule>
  </conditionalFormatting>
  <conditionalFormatting sqref="AA116:BI116">
    <cfRule type="expression" dxfId="54" priority="101">
      <formula>INDIRECT(ADDRESS(ROW(),COLUMN()))=TRUNC(INDIRECT(ADDRESS(ROW(),COLUMN())))</formula>
    </cfRule>
  </conditionalFormatting>
  <conditionalFormatting sqref="AA118:BI118">
    <cfRule type="expression" dxfId="53" priority="99">
      <formula>INDIRECT(ADDRESS(ROW(),COLUMN()))=TRUNC(INDIRECT(ADDRESS(ROW(),COLUMN())))</formula>
    </cfRule>
  </conditionalFormatting>
  <conditionalFormatting sqref="AA120:BI120">
    <cfRule type="expression" dxfId="52" priority="97">
      <formula>INDIRECT(ADDRESS(ROW(),COLUMN()))=TRUNC(INDIRECT(ADDRESS(ROW(),COLUMN())))</formula>
    </cfRule>
  </conditionalFormatting>
  <conditionalFormatting sqref="AA122:BI122">
    <cfRule type="expression" dxfId="51" priority="95">
      <formula>INDIRECT(ADDRESS(ROW(),COLUMN()))=TRUNC(INDIRECT(ADDRESS(ROW(),COLUMN())))</formula>
    </cfRule>
  </conditionalFormatting>
  <conditionalFormatting sqref="AA124:BI124">
    <cfRule type="expression" dxfId="50" priority="93">
      <formula>INDIRECT(ADDRESS(ROW(),COLUMN()))=TRUNC(INDIRECT(ADDRESS(ROW(),COLUMN())))</formula>
    </cfRule>
  </conditionalFormatting>
  <conditionalFormatting sqref="AA126:BI126">
    <cfRule type="expression" dxfId="49" priority="91">
      <formula>INDIRECT(ADDRESS(ROW(),COLUMN()))=TRUNC(INDIRECT(ADDRESS(ROW(),COLUMN())))</formula>
    </cfRule>
  </conditionalFormatting>
  <conditionalFormatting sqref="AA128:BI128">
    <cfRule type="expression" dxfId="48" priority="89">
      <formula>INDIRECT(ADDRESS(ROW(),COLUMN()))=TRUNC(INDIRECT(ADDRESS(ROW(),COLUMN())))</formula>
    </cfRule>
  </conditionalFormatting>
  <conditionalFormatting sqref="AA130:BI130">
    <cfRule type="expression" dxfId="47" priority="87">
      <formula>INDIRECT(ADDRESS(ROW(),COLUMN()))=TRUNC(INDIRECT(ADDRESS(ROW(),COLUMN())))</formula>
    </cfRule>
  </conditionalFormatting>
  <conditionalFormatting sqref="AA132:BI132">
    <cfRule type="expression" dxfId="46" priority="85">
      <formula>INDIRECT(ADDRESS(ROW(),COLUMN()))=TRUNC(INDIRECT(ADDRESS(ROW(),COLUMN())))</formula>
    </cfRule>
  </conditionalFormatting>
  <conditionalFormatting sqref="AA134:BI134">
    <cfRule type="expression" dxfId="45" priority="83">
      <formula>INDIRECT(ADDRESS(ROW(),COLUMN()))=TRUNC(INDIRECT(ADDRESS(ROW(),COLUMN())))</formula>
    </cfRule>
  </conditionalFormatting>
  <conditionalFormatting sqref="AA136:BI136">
    <cfRule type="expression" dxfId="44" priority="81">
      <formula>INDIRECT(ADDRESS(ROW(),COLUMN()))=TRUNC(INDIRECT(ADDRESS(ROW(),COLUMN())))</formula>
    </cfRule>
  </conditionalFormatting>
  <conditionalFormatting sqref="AA138:BI138">
    <cfRule type="expression" dxfId="43" priority="79">
      <formula>INDIRECT(ADDRESS(ROW(),COLUMN()))=TRUNC(INDIRECT(ADDRESS(ROW(),COLUMN())))</formula>
    </cfRule>
  </conditionalFormatting>
  <conditionalFormatting sqref="AA140:BI140">
    <cfRule type="expression" dxfId="42" priority="77">
      <formula>INDIRECT(ADDRESS(ROW(),COLUMN()))=TRUNC(INDIRECT(ADDRESS(ROW(),COLUMN())))</formula>
    </cfRule>
  </conditionalFormatting>
  <conditionalFormatting sqref="AA142:BI142">
    <cfRule type="expression" dxfId="41" priority="75">
      <formula>INDIRECT(ADDRESS(ROW(),COLUMN()))=TRUNC(INDIRECT(ADDRESS(ROW(),COLUMN())))</formula>
    </cfRule>
  </conditionalFormatting>
  <conditionalFormatting sqref="AA144:BI144">
    <cfRule type="expression" dxfId="40" priority="73">
      <formula>INDIRECT(ADDRESS(ROW(),COLUMN()))=TRUNC(INDIRECT(ADDRESS(ROW(),COLUMN())))</formula>
    </cfRule>
  </conditionalFormatting>
  <conditionalFormatting sqref="AA146:BI146">
    <cfRule type="expression" dxfId="39" priority="71">
      <formula>INDIRECT(ADDRESS(ROW(),COLUMN()))=TRUNC(INDIRECT(ADDRESS(ROW(),COLUMN())))</formula>
    </cfRule>
  </conditionalFormatting>
  <conditionalFormatting sqref="AA148:BI148">
    <cfRule type="expression" dxfId="38" priority="69">
      <formula>INDIRECT(ADDRESS(ROW(),COLUMN()))=TRUNC(INDIRECT(ADDRESS(ROW(),COLUMN())))</formula>
    </cfRule>
  </conditionalFormatting>
  <conditionalFormatting sqref="AA150:BI150">
    <cfRule type="expression" dxfId="37" priority="67">
      <formula>INDIRECT(ADDRESS(ROW(),COLUMN()))=TRUNC(INDIRECT(ADDRESS(ROW(),COLUMN())))</formula>
    </cfRule>
  </conditionalFormatting>
  <conditionalFormatting sqref="AA152:BI152">
    <cfRule type="expression" dxfId="36" priority="65">
      <formula>INDIRECT(ADDRESS(ROW(),COLUMN()))=TRUNC(INDIRECT(ADDRESS(ROW(),COLUMN())))</formula>
    </cfRule>
  </conditionalFormatting>
  <conditionalFormatting sqref="AA154:BI154">
    <cfRule type="expression" dxfId="35" priority="63">
      <formula>INDIRECT(ADDRESS(ROW(),COLUMN()))=TRUNC(INDIRECT(ADDRESS(ROW(),COLUMN())))</formula>
    </cfRule>
  </conditionalFormatting>
  <conditionalFormatting sqref="AA156:BI156">
    <cfRule type="expression" dxfId="34" priority="61">
      <formula>INDIRECT(ADDRESS(ROW(),COLUMN()))=TRUNC(INDIRECT(ADDRESS(ROW(),COLUMN())))</formula>
    </cfRule>
  </conditionalFormatting>
  <conditionalFormatting sqref="AA158:BI158">
    <cfRule type="expression" dxfId="33" priority="59">
      <formula>INDIRECT(ADDRESS(ROW(),COLUMN()))=TRUNC(INDIRECT(ADDRESS(ROW(),COLUMN())))</formula>
    </cfRule>
  </conditionalFormatting>
  <conditionalFormatting sqref="AA160:BI160">
    <cfRule type="expression" dxfId="32" priority="57">
      <formula>INDIRECT(ADDRESS(ROW(),COLUMN()))=TRUNC(INDIRECT(ADDRESS(ROW(),COLUMN())))</formula>
    </cfRule>
  </conditionalFormatting>
  <conditionalFormatting sqref="AA162:BI162">
    <cfRule type="expression" dxfId="31" priority="55">
      <formula>INDIRECT(ADDRESS(ROW(),COLUMN()))=TRUNC(INDIRECT(ADDRESS(ROW(),COLUMN())))</formula>
    </cfRule>
  </conditionalFormatting>
  <conditionalFormatting sqref="AA164:BI164">
    <cfRule type="expression" dxfId="30" priority="53">
      <formula>INDIRECT(ADDRESS(ROW(),COLUMN()))=TRUNC(INDIRECT(ADDRESS(ROW(),COLUMN())))</formula>
    </cfRule>
  </conditionalFormatting>
  <conditionalFormatting sqref="AA166:BI166">
    <cfRule type="expression" dxfId="29" priority="51">
      <formula>INDIRECT(ADDRESS(ROW(),COLUMN()))=TRUNC(INDIRECT(ADDRESS(ROW(),COLUMN())))</formula>
    </cfRule>
  </conditionalFormatting>
  <conditionalFormatting sqref="AA168:BI168">
    <cfRule type="expression" dxfId="28" priority="49">
      <formula>INDIRECT(ADDRESS(ROW(),COLUMN()))=TRUNC(INDIRECT(ADDRESS(ROW(),COLUMN())))</formula>
    </cfRule>
  </conditionalFormatting>
  <conditionalFormatting sqref="AA170:BI170">
    <cfRule type="expression" dxfId="27" priority="47">
      <formula>INDIRECT(ADDRESS(ROW(),COLUMN()))=TRUNC(INDIRECT(ADDRESS(ROW(),COLUMN())))</formula>
    </cfRule>
  </conditionalFormatting>
  <conditionalFormatting sqref="AA172:BI172">
    <cfRule type="expression" dxfId="26" priority="45">
      <formula>INDIRECT(ADDRESS(ROW(),COLUMN()))=TRUNC(INDIRECT(ADDRESS(ROW(),COLUMN())))</formula>
    </cfRule>
  </conditionalFormatting>
  <conditionalFormatting sqref="AA174:BI174">
    <cfRule type="expression" dxfId="25" priority="43">
      <formula>INDIRECT(ADDRESS(ROW(),COLUMN()))=TRUNC(INDIRECT(ADDRESS(ROW(),COLUMN())))</formula>
    </cfRule>
  </conditionalFormatting>
  <conditionalFormatting sqref="AA176:BI176">
    <cfRule type="expression" dxfId="24" priority="41">
      <formula>INDIRECT(ADDRESS(ROW(),COLUMN()))=TRUNC(INDIRECT(ADDRESS(ROW(),COLUMN())))</formula>
    </cfRule>
  </conditionalFormatting>
  <conditionalFormatting sqref="AA178:BI178">
    <cfRule type="expression" dxfId="23" priority="39">
      <formula>INDIRECT(ADDRESS(ROW(),COLUMN()))=TRUNC(INDIRECT(ADDRESS(ROW(),COLUMN())))</formula>
    </cfRule>
  </conditionalFormatting>
  <conditionalFormatting sqref="AA180:BI180">
    <cfRule type="expression" dxfId="22" priority="37">
      <formula>INDIRECT(ADDRESS(ROW(),COLUMN()))=TRUNC(INDIRECT(ADDRESS(ROW(),COLUMN())))</formula>
    </cfRule>
  </conditionalFormatting>
  <conditionalFormatting sqref="AA182:BI182">
    <cfRule type="expression" dxfId="21" priority="35">
      <formula>INDIRECT(ADDRESS(ROW(),COLUMN()))=TRUNC(INDIRECT(ADDRESS(ROW(),COLUMN())))</formula>
    </cfRule>
  </conditionalFormatting>
  <conditionalFormatting sqref="AA184:BI184">
    <cfRule type="expression" dxfId="20" priority="33">
      <formula>INDIRECT(ADDRESS(ROW(),COLUMN()))=TRUNC(INDIRECT(ADDRESS(ROW(),COLUMN())))</formula>
    </cfRule>
  </conditionalFormatting>
  <conditionalFormatting sqref="AA186:BI186">
    <cfRule type="expression" dxfId="19" priority="31">
      <formula>INDIRECT(ADDRESS(ROW(),COLUMN()))=TRUNC(INDIRECT(ADDRESS(ROW(),COLUMN())))</formula>
    </cfRule>
  </conditionalFormatting>
  <conditionalFormatting sqref="AA188:BI188">
    <cfRule type="expression" dxfId="18" priority="29">
      <formula>INDIRECT(ADDRESS(ROW(),COLUMN()))=TRUNC(INDIRECT(ADDRESS(ROW(),COLUMN())))</formula>
    </cfRule>
  </conditionalFormatting>
  <conditionalFormatting sqref="AA190:BI190">
    <cfRule type="expression" dxfId="17" priority="27">
      <formula>INDIRECT(ADDRESS(ROW(),COLUMN()))=TRUNC(INDIRECT(ADDRESS(ROW(),COLUMN())))</formula>
    </cfRule>
  </conditionalFormatting>
  <conditionalFormatting sqref="AA192:BI192">
    <cfRule type="expression" dxfId="16" priority="25">
      <formula>INDIRECT(ADDRESS(ROW(),COLUMN()))=TRUNC(INDIRECT(ADDRESS(ROW(),COLUMN())))</formula>
    </cfRule>
  </conditionalFormatting>
  <conditionalFormatting sqref="AA194:BI194">
    <cfRule type="expression" dxfId="15" priority="23">
      <formula>INDIRECT(ADDRESS(ROW(),COLUMN()))=TRUNC(INDIRECT(ADDRESS(ROW(),COLUMN())))</formula>
    </cfRule>
  </conditionalFormatting>
  <conditionalFormatting sqref="AA196:BI196">
    <cfRule type="expression" dxfId="14" priority="21">
      <formula>INDIRECT(ADDRESS(ROW(),COLUMN()))=TRUNC(INDIRECT(ADDRESS(ROW(),COLUMN())))</formula>
    </cfRule>
  </conditionalFormatting>
  <conditionalFormatting sqref="AA198:BI198">
    <cfRule type="expression" dxfId="13" priority="19">
      <formula>INDIRECT(ADDRESS(ROW(),COLUMN()))=TRUNC(INDIRECT(ADDRESS(ROW(),COLUMN())))</formula>
    </cfRule>
  </conditionalFormatting>
  <conditionalFormatting sqref="AA200:BI200">
    <cfRule type="expression" dxfId="12" priority="17">
      <formula>INDIRECT(ADDRESS(ROW(),COLUMN()))=TRUNC(INDIRECT(ADDRESS(ROW(),COLUMN())))</formula>
    </cfRule>
  </conditionalFormatting>
  <conditionalFormatting sqref="AA202:BI202">
    <cfRule type="expression" dxfId="11" priority="15">
      <formula>INDIRECT(ADDRESS(ROW(),COLUMN()))=TRUNC(INDIRECT(ADDRESS(ROW(),COLUMN())))</formula>
    </cfRule>
  </conditionalFormatting>
  <conditionalFormatting sqref="AA204:BI204">
    <cfRule type="expression" dxfId="10" priority="13">
      <formula>INDIRECT(ADDRESS(ROW(),COLUMN()))=TRUNC(INDIRECT(ADDRESS(ROW(),COLUMN())))</formula>
    </cfRule>
  </conditionalFormatting>
  <conditionalFormatting sqref="AA206:BI206">
    <cfRule type="expression" dxfId="9" priority="11">
      <formula>INDIRECT(ADDRESS(ROW(),COLUMN()))=TRUNC(INDIRECT(ADDRESS(ROW(),COLUMN())))</formula>
    </cfRule>
  </conditionalFormatting>
  <conditionalFormatting sqref="AA208:BI208">
    <cfRule type="expression" dxfId="8" priority="9">
      <formula>INDIRECT(ADDRESS(ROW(),COLUMN()))=TRUNC(INDIRECT(ADDRESS(ROW(),COLUMN())))</formula>
    </cfRule>
  </conditionalFormatting>
  <conditionalFormatting sqref="AA210:BI210">
    <cfRule type="expression" dxfId="7" priority="7">
      <formula>INDIRECT(ADDRESS(ROW(),COLUMN()))=TRUNC(INDIRECT(ADDRESS(ROW(),COLUMN())))</formula>
    </cfRule>
  </conditionalFormatting>
  <conditionalFormatting sqref="AA212:BI212">
    <cfRule type="expression" dxfId="6" priority="5">
      <formula>INDIRECT(ADDRESS(ROW(),COLUMN()))=TRUNC(INDIRECT(ADDRESS(ROW(),COLUMN())))</formula>
    </cfRule>
  </conditionalFormatting>
  <conditionalFormatting sqref="AA214:BI214">
    <cfRule type="expression" dxfId="5" priority="3">
      <formula>INDIRECT(ADDRESS(ROW(),COLUMN()))=TRUNC(INDIRECT(ADDRESS(ROW(),COLUMN())))</formula>
    </cfRule>
  </conditionalFormatting>
  <conditionalFormatting sqref="AA216:BI216">
    <cfRule type="expression" dxfId="4" priority="1">
      <formula>INDIRECT(ADDRESS(ROW(),COLUMN()))=TRUNC(INDIRECT(ADDRESS(ROW(),COLUMN())))</formula>
    </cfRule>
  </conditionalFormatting>
  <conditionalFormatting sqref="AE231:AH231">
    <cfRule type="expression" dxfId="3" priority="173">
      <formula>INDIRECT(ADDRESS(ROW(),COLUMN()))=TRUNC(INDIRECT(ADDRESS(ROW(),COLUMN())))</formula>
    </cfRule>
  </conditionalFormatting>
  <conditionalFormatting sqref="AG222:AR226">
    <cfRule type="expression" dxfId="2" priority="172">
      <formula>INDIRECT(ADDRESS(ROW(),COLUMN()))=TRUNC(INDIRECT(ADDRESS(ROW(),COLUMN())))</formula>
    </cfRule>
  </conditionalFormatting>
  <conditionalFormatting sqref="AQ220:BE220 AQ229:BE229">
    <cfRule type="expression" dxfId="1" priority="207">
      <formula>OR(#REF!=$B218,#REF!=$B218)</formula>
    </cfRule>
  </conditionalFormatting>
  <conditionalFormatting sqref="AQ230:BE230">
    <cfRule type="expression" dxfId="0" priority="206">
      <formula>OR(#REF!=$B217,#REF!=$B217)</formula>
    </cfRule>
  </conditionalFormatting>
  <dataValidations count="11">
    <dataValidation allowBlank="1" showInputMessage="1" showErrorMessage="1" error="入力可能範囲　32～40" sqref="BI10" xr:uid="{A94A6424-18EE-40F6-9E30-24024819D202}"/>
    <dataValidation type="list" allowBlank="1" showInputMessage="1" sqref="M17:N216" xr:uid="{0EC6C4F6-8070-49D5-A7CA-792BE604D8F0}">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xr:uid="{4F0222BC-1B85-4169-B389-086DCD89C509}">
      <formula1>シフト記号表</formula1>
    </dataValidation>
    <dataValidation type="list" errorStyle="warning" allowBlank="1" showInputMessage="1" error="リストにない場合のみ、入力してください。" sqref="O17:R216" xr:uid="{D91885CB-5AD0-4B88-B8D3-ED5582DA2141}">
      <formula1>INDIRECT(G17)</formula1>
    </dataValidation>
    <dataValidation type="list" allowBlank="1" showInputMessage="1" sqref="G17:H216" xr:uid="{841E6FE2-8C48-488A-861C-925FF2B9BCC3}">
      <formula1>職種</formula1>
    </dataValidation>
    <dataValidation type="list" allowBlank="1" showInputMessage="1" showErrorMessage="1" sqref="BI4:BL4" xr:uid="{E7E284F4-5D54-4BD0-BB16-9B010D409A03}">
      <formula1>"予定,実績,予定・実績"</formula1>
    </dataValidation>
    <dataValidation type="decimal" allowBlank="1" showInputMessage="1" showErrorMessage="1" error="入力可能範囲　32～40" sqref="BE6:BF6" xr:uid="{D13CE318-27EB-4ABC-9673-9FA9183C09E1}">
      <formula1>32</formula1>
      <formula2>40</formula2>
    </dataValidation>
    <dataValidation type="list" allowBlank="1" showInputMessage="1" showErrorMessage="1" sqref="AJ3:AJ4" xr:uid="{1E4E8CC2-2C87-436C-82B4-095FCC1C8A1D}">
      <formula1>#REF!</formula1>
    </dataValidation>
    <dataValidation type="list" allowBlank="1" showInputMessage="1" showErrorMessage="1" sqref="BI3:BL3" xr:uid="{CC0A4339-F499-4F64-AC64-43145BA0BBD1}">
      <formula1>"４週,暦月"</formula1>
    </dataValidation>
    <dataValidation type="list" allowBlank="1" showInputMessage="1" showErrorMessage="1" sqref="V228:W228" xr:uid="{AA48C476-7084-4B04-8A78-DD8954C5AD97}">
      <formula1>"週,暦月"</formula1>
    </dataValidation>
    <dataValidation type="list" allowBlank="1" showInputMessage="1" sqref="C17:C230" xr:uid="{6981A444-B8F4-4001-9FA7-E8C3069F2521}">
      <formula1>"◎,○"</formula1>
    </dataValidation>
  </dataValidations>
  <hyperlinks>
    <hyperlink ref="BP3" location="添付書類一覧!A1" display="添付書類一覧に戻る" xr:uid="{F6B20CBD-5AFA-4197-B32F-4BC9DBDFDD5B}"/>
  </hyperlinks>
  <printOptions horizontalCentered="1"/>
  <pageMargins left="0.15748031496062992" right="0.15748031496062992" top="0.59055118110236227" bottom="0.27559055118110237" header="0.15748031496062992" footer="0.15748031496062992"/>
  <pageSetup paperSize="9" scale="42"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C9F78CA0-70C7-4324-BB89-DE21826E4E7A}">
          <x14:formula1>
            <xm:f>'プルダウン・リスト（従来型・ユニット型共通）'!$C$4:$C$17</xm:f>
          </x14:formula1>
          <xm:sqref>AX1:BM1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03265A5-6CB5-45C7-89E4-F3F9E837CED6}">
  <ds:schemaRefs>
    <ds:schemaRef ds:uri="http://purl.org/dc/elements/1.1/"/>
    <ds:schemaRef ds:uri="http://schemas.microsoft.com/office/2006/metadata/properties"/>
    <ds:schemaRef ds:uri="8B97BE19-CDDD-400E-817A-CFDD13F7EC12"/>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47</vt:i4>
      </vt:variant>
    </vt:vector>
  </HeadingPairs>
  <TitlesOfParts>
    <vt:vector size="77" baseType="lpstr">
      <vt:lpstr>添付書類一覧</vt:lpstr>
      <vt:lpstr>別紙3－2</vt:lpstr>
      <vt:lpstr>別紙１ｰ３</vt:lpstr>
      <vt:lpstr>備考（1－3）</vt:lpstr>
      <vt:lpstr>別紙5－2</vt:lpstr>
      <vt:lpstr>【記載例】（ユニット型）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別紙37</vt:lpstr>
      <vt:lpstr>別紙37-2</vt:lpstr>
      <vt:lpstr>別紙25－2</vt:lpstr>
      <vt:lpstr>夜勤職員配置</vt:lpstr>
      <vt:lpstr>別紙27</vt:lpstr>
      <vt:lpstr>障害者生活支援体制加算</vt:lpstr>
      <vt:lpstr>別紙38</vt:lpstr>
      <vt:lpstr>別紙39</vt:lpstr>
      <vt:lpstr>別紙34 </vt:lpstr>
      <vt:lpstr>別紙12-2</vt:lpstr>
      <vt:lpstr>別紙40</vt:lpstr>
      <vt:lpstr>別紙41</vt:lpstr>
      <vt:lpstr>別紙35</vt:lpstr>
      <vt:lpstr>別紙28</vt:lpstr>
      <vt:lpstr>別紙14－4</vt:lpstr>
      <vt:lpstr>参考様式</vt:lpstr>
      <vt:lpstr>別紙●24</vt:lpstr>
      <vt:lpstr>'シフト記号表（従来型・ユニット型共通）'!【記載例】シフト記号</vt:lpstr>
      <vt:lpstr>【記載例】シフト記号</vt:lpstr>
      <vt:lpstr>'シフト記号表（従来型・ユニット型共通）'!【記載例】シフト記号表</vt:lpstr>
      <vt:lpstr>【記載例】シフト記号表</vt:lpstr>
      <vt:lpstr>'（ユニット型）'!Print_Area</vt:lpstr>
      <vt:lpstr>'（ユニット型）記入方法'!Print_Area</vt:lpstr>
      <vt:lpstr>'（従来型）'!Print_Area</vt:lpstr>
      <vt:lpstr>'（従来型）記入方法'!Print_Area</vt:lpstr>
      <vt:lpstr>'【記載例】（ユニット型）'!Print_Area</vt:lpstr>
      <vt:lpstr>'【記載例】シフト記号表（勤務時間帯）'!Print_Area</vt:lpstr>
      <vt:lpstr>'シフト記号表（従来型・ユニット型共通）'!Print_Area</vt:lpstr>
      <vt:lpstr>参考様式!Print_Area</vt:lpstr>
      <vt:lpstr>障害者生活支援体制加算!Print_Area</vt:lpstr>
      <vt:lpstr>添付書類一覧!Print_Area</vt:lpstr>
      <vt:lpstr>'備考（1－3）'!Print_Area</vt:lpstr>
      <vt:lpstr>別紙●24!Print_Area</vt:lpstr>
      <vt:lpstr>別紙１ｰ３!Print_Area</vt:lpstr>
      <vt:lpstr>'別紙12-2'!Print_Area</vt:lpstr>
      <vt:lpstr>'別紙14－4'!Print_Area</vt:lpstr>
      <vt:lpstr>'別紙25－2'!Print_Area</vt:lpstr>
      <vt:lpstr>別紙27!Print_Area</vt:lpstr>
      <vt:lpstr>別紙28!Print_Area</vt:lpstr>
      <vt:lpstr>'別紙3－2'!Print_Area</vt:lpstr>
      <vt:lpstr>'別紙34 '!Print_Area</vt:lpstr>
      <vt:lpstr>別紙35!Print_Area</vt:lpstr>
      <vt:lpstr>別紙37!Print_Area</vt:lpstr>
      <vt:lpstr>'別紙37-2'!Print_Area</vt:lpstr>
      <vt:lpstr>別紙38!Print_Area</vt:lpstr>
      <vt:lpstr>別紙39!Print_Area</vt:lpstr>
      <vt:lpstr>別紙40!Print_Area</vt:lpstr>
      <vt:lpstr>別紙41!Print_Area</vt:lpstr>
      <vt:lpstr>'別紙5－2'!Print_Area</vt:lpstr>
      <vt:lpstr>夜勤職員配置!Print_Area</vt:lpstr>
      <vt:lpstr>'（ユニット型）'!Print_Titles</vt:lpstr>
      <vt:lpstr>'（従来型）'!Print_Titles</vt:lpstr>
      <vt:lpstr>'【記載例】（ユニット型）'!Print_Titles</vt:lpstr>
      <vt:lpstr>添付書類一覧!Print_Titles</vt:lpstr>
      <vt:lpstr>シフト記号表</vt:lpstr>
      <vt:lpstr>医師</vt:lpstr>
      <vt:lpstr>栄養士</vt:lpstr>
      <vt:lpstr>介護支援専門員</vt:lpstr>
      <vt:lpstr>介護職員</vt:lpstr>
      <vt:lpstr>看護職員</vt:lpstr>
      <vt:lpstr>管理者</vt:lpstr>
      <vt:lpstr>機能訓練指導員</vt:lpstr>
      <vt:lpstr>職種</vt:lpstr>
      <vt:lpstr>生活相談員</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hamako-02</dc:creator>
  <cp:keywords/>
  <dc:description/>
  <cp:lastModifiedBy>hamako-27</cp:lastModifiedBy>
  <cp:revision>0</cp:revision>
  <cp:lastPrinted>2021-11-05T01:57:22Z</cp:lastPrinted>
  <dcterms:created xsi:type="dcterms:W3CDTF">1601-01-01T00:00:00Z</dcterms:created>
  <dcterms:modified xsi:type="dcterms:W3CDTF">2026-01-27T04:25:52Z</dcterms:modified>
  <cp:category/>
</cp:coreProperties>
</file>